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Zespół ds. Statystyk\publikacje\Informacje_polroczne_roczne\2018_I_POLROCZE\ZALACZNIKI\"/>
    </mc:Choice>
  </mc:AlternateContent>
  <bookViews>
    <workbookView xWindow="0" yWindow="0" windowWidth="28800" windowHeight="12030" tabRatio="947" firstSheet="14" activeTab="15"/>
  </bookViews>
  <sheets>
    <sheet name="Z1_podmioty " sheetId="159" r:id="rId1"/>
    <sheet name="Z2_bezrobotni_ogółem" sheetId="6" r:id="rId2"/>
    <sheet name="Z3_stopa_bezrobocia" sheetId="37" r:id="rId3"/>
    <sheet name="Z4_napływ_bezrobotnych" sheetId="7" r:id="rId4"/>
    <sheet name="Z5_odpływ_bezrobotnych" sheetId="8" r:id="rId5"/>
    <sheet name="Z6_pdjęcia_pracy" sheetId="9" r:id="rId6"/>
    <sheet name="Z7_niepotwierdzenie_gotowosci" sheetId="100" r:id="rId7"/>
    <sheet name="Z8_udz_podj_pracy_niepotw_got" sheetId="11" r:id="rId8"/>
    <sheet name="Z9_kobiety" sheetId="12" r:id="rId9"/>
    <sheet name="Z10_udział_kobiet_w_ogółem" sheetId="13" r:id="rId10"/>
    <sheet name="Z11_zamieszkali_na_wsi " sheetId="14" r:id="rId11"/>
    <sheet name="Z12_udział_zamieszkałych_na_wsi" sheetId="15" r:id="rId12"/>
    <sheet name="Z13_wybrane_kategorie_bezrobot" sheetId="185" r:id="rId13"/>
    <sheet name="Z14_bezrobotni_wg_wieku" sheetId="186" r:id="rId14"/>
    <sheet name="Z15_bezrobotni_wg_wykształcenia" sheetId="187" r:id="rId15"/>
    <sheet name="Z16_bezrobotni_wg_stażu_pracy" sheetId="188" r:id="rId16"/>
    <sheet name="Z17_bezrobot_wg_czasu_bez_pracy" sheetId="189" r:id="rId17"/>
    <sheet name="Z18_ranking_wg_zawodów" sheetId="165" r:id="rId18"/>
    <sheet name="Z19_bezrobotni_wg_PKD" sheetId="27" r:id="rId19"/>
    <sheet name="Z20_bezrobotni_pow_12_PKD" sheetId="102" r:id="rId20"/>
    <sheet name="Z21_udzial_powyzej_12_m-cy" sheetId="101" r:id="rId21"/>
    <sheet name="Z22_bezrobot_szczegolna_sytuac" sheetId="190" r:id="rId22"/>
    <sheet name="Z23_naplyw_szczegolna_syt " sheetId="202" r:id="rId23"/>
    <sheet name="Z24_odpływ_bezrob_szczeg_sytuac" sheetId="192" r:id="rId24"/>
    <sheet name="Z25_podjeci_pracy_szczegolna" sheetId="206" r:id="rId25"/>
    <sheet name="Z26_niepełnosprawni_ogółem" sheetId="194" r:id="rId26"/>
    <sheet name="Z27_rodzaj_stopien_niepelnospra" sheetId="195" r:id="rId27"/>
    <sheet name="Z28_napływ_niepełnosprawnych" sheetId="196" r:id="rId28"/>
    <sheet name="Z29_odpływ_niepełnosprawnych" sheetId="197" r:id="rId29"/>
    <sheet name="Z30_niepełnosprawne kobiet" sheetId="198" r:id="rId30"/>
    <sheet name="Z31_niepelnospr_kobiety_wiek" sheetId="199" r:id="rId31"/>
    <sheet name="Z73_bezrobotni_wg_gmin" sheetId="201" r:id="rId32"/>
    <sheet name="Z32_wolne_miejsca_pracy_PKD" sheetId="176" r:id="rId33"/>
    <sheet name="Z33_wolne_m_prac_wg_zawodow" sheetId="177" r:id="rId34"/>
    <sheet name="Z34_relacje_elementarne" sheetId="178" r:id="rId35"/>
    <sheet name="Z35_posrednictwo_pracy" sheetId="207" r:id="rId36"/>
    <sheet name="Z36_Fundusz_Pracy" sheetId="137" r:id="rId37"/>
    <sheet name="Z37_rezerwa_FP" sheetId="182" r:id="rId38"/>
    <sheet name="Arkusz2" sheetId="138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xlnm._FilterDatabase" localSheetId="31" hidden="1">#REF!</definedName>
    <definedName name="grupy__rednie_II_p_2002" localSheetId="22">#REF!</definedName>
    <definedName name="grupy__rednie_II_p_2002" localSheetId="24">#REF!</definedName>
    <definedName name="grupy__rednie_II_p_2002">#REF!</definedName>
    <definedName name="_xlnm.Criteria" localSheetId="31">Z73_bezrobotni_wg_gmin!#REF!</definedName>
    <definedName name="_xlnm.Print_Area" localSheetId="0">'Z1_podmioty '!$A$1:$L$59</definedName>
    <definedName name="_xlnm.Print_Area" localSheetId="9">Z10_udział_kobiet_w_ogółem!$A$1:$K$59</definedName>
    <definedName name="_xlnm.Print_Area" localSheetId="10">'Z11_zamieszkali_na_wsi '!$A$1:$L$59</definedName>
    <definedName name="_xlnm.Print_Area" localSheetId="1">Z2_bezrobotni_ogółem!$A$1:$L$59</definedName>
    <definedName name="_xlnm.Print_Area" localSheetId="21">Z22_bezrobot_szczegolna_sytuac!$A$1:$S$60</definedName>
    <definedName name="_xlnm.Print_Area" localSheetId="2">Z3_stopa_bezrobocia!$A$1:$J$59</definedName>
    <definedName name="_xlnm.Print_Area" localSheetId="32">Z32_wolne_miejsca_pracy_PKD!$A$1:$F$26</definedName>
    <definedName name="_xlnm.Print_Area" localSheetId="34">Z34_relacje_elementarne!$A$1:$H$441</definedName>
    <definedName name="_xlnm.Print_Area" localSheetId="36">Z36_Fundusz_Pracy!$A$1:$K$50</definedName>
    <definedName name="_xlnm.Print_Area" localSheetId="37">Z37_rezerwa_FP!$A$1:$M$51</definedName>
    <definedName name="_xlnm.Print_Area" localSheetId="8">Z9_kobiety!$A$1:$L$59</definedName>
    <definedName name="ost_woj_II_p_2002" localSheetId="22">#REF!</definedName>
    <definedName name="ost_woj_II_p_2002" localSheetId="24">#REF!</definedName>
    <definedName name="ost_woj_II_p_2002">#REF!</definedName>
    <definedName name="_xlnm.Print_Titles" localSheetId="17">Z18_ranking_wg_zawodów!$3:$7</definedName>
    <definedName name="_xlnm.Print_Titles" localSheetId="33">Z33_wolne_m_prac_wg_zawodow!$3:$4</definedName>
    <definedName name="_xlnm.Print_Titles" localSheetId="34">Z34_relacje_elementarne!$3:$4</definedName>
    <definedName name="_xlnm.Print_Titles" localSheetId="31">Z73_bezrobotni_wg_gmin!$3:$4</definedName>
  </definedNames>
  <calcPr calcId="162913"/>
</workbook>
</file>

<file path=xl/calcChain.xml><?xml version="1.0" encoding="utf-8"?>
<calcChain xmlns="http://schemas.openxmlformats.org/spreadsheetml/2006/main">
  <c r="G56" i="159" l="1"/>
  <c r="G49" i="159"/>
  <c r="G44" i="159"/>
  <c r="G35" i="159"/>
  <c r="G28" i="159"/>
  <c r="G22" i="159"/>
  <c r="G15" i="159"/>
  <c r="G10" i="159"/>
  <c r="G21" i="159" l="1"/>
  <c r="H56" i="159"/>
  <c r="H49" i="159"/>
  <c r="H44" i="159"/>
  <c r="H35" i="159"/>
  <c r="H28" i="159"/>
  <c r="H22" i="159"/>
  <c r="H15" i="159"/>
  <c r="H10" i="159"/>
  <c r="H21" i="159" l="1"/>
  <c r="H59" i="37"/>
  <c r="H58" i="37"/>
  <c r="H57" i="37"/>
  <c r="H56" i="37"/>
  <c r="H55" i="37"/>
  <c r="H54" i="37"/>
  <c r="H53" i="37"/>
  <c r="H52" i="37"/>
  <c r="H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7" i="37"/>
  <c r="H6" i="37"/>
  <c r="R28" i="206" l="1"/>
  <c r="P28" i="206"/>
  <c r="N28" i="206"/>
  <c r="L28" i="206"/>
  <c r="J28" i="206"/>
  <c r="H28" i="206"/>
  <c r="F28" i="206"/>
  <c r="D28" i="206"/>
  <c r="C28" i="206"/>
  <c r="L59" i="206"/>
  <c r="L58" i="206"/>
  <c r="L57" i="206"/>
  <c r="N59" i="206"/>
  <c r="N58" i="206"/>
  <c r="N57" i="206"/>
  <c r="P59" i="206"/>
  <c r="P58" i="206"/>
  <c r="P57" i="206"/>
  <c r="R59" i="206"/>
  <c r="R58" i="206"/>
  <c r="R57" i="206"/>
  <c r="R55" i="206"/>
  <c r="R54" i="206"/>
  <c r="R53" i="206"/>
  <c r="R52" i="206"/>
  <c r="R51" i="206"/>
  <c r="R50" i="206"/>
  <c r="P55" i="206"/>
  <c r="P54" i="206"/>
  <c r="P53" i="206"/>
  <c r="P52" i="206"/>
  <c r="P51" i="206"/>
  <c r="P50" i="206"/>
  <c r="N55" i="206"/>
  <c r="N54" i="206"/>
  <c r="N53" i="206"/>
  <c r="N52" i="206"/>
  <c r="N51" i="206"/>
  <c r="N50" i="206"/>
  <c r="L55" i="206"/>
  <c r="L54" i="206"/>
  <c r="L53" i="206"/>
  <c r="L52" i="206"/>
  <c r="L51" i="206"/>
  <c r="L50" i="206"/>
  <c r="J55" i="206"/>
  <c r="J54" i="206"/>
  <c r="J53" i="206"/>
  <c r="J52" i="206"/>
  <c r="J51" i="206"/>
  <c r="J50" i="206"/>
  <c r="J59" i="206"/>
  <c r="J58" i="206"/>
  <c r="J57" i="206"/>
  <c r="H59" i="206"/>
  <c r="H58" i="206"/>
  <c r="H57" i="206"/>
  <c r="H55" i="206"/>
  <c r="H54" i="206"/>
  <c r="H53" i="206"/>
  <c r="H52" i="206"/>
  <c r="H51" i="206"/>
  <c r="H50" i="206"/>
  <c r="F55" i="206"/>
  <c r="F54" i="206"/>
  <c r="F53" i="206"/>
  <c r="F52" i="206"/>
  <c r="F51" i="206"/>
  <c r="F50" i="206"/>
  <c r="F59" i="206"/>
  <c r="F58" i="206"/>
  <c r="F57" i="206"/>
  <c r="D59" i="206"/>
  <c r="C59" i="206"/>
  <c r="D58" i="206"/>
  <c r="C58" i="206"/>
  <c r="D57" i="206"/>
  <c r="C57" i="206"/>
  <c r="D55" i="206"/>
  <c r="C55" i="206"/>
  <c r="D54" i="206"/>
  <c r="C54" i="206"/>
  <c r="D53" i="206"/>
  <c r="C53" i="206"/>
  <c r="D52" i="206"/>
  <c r="C52" i="206"/>
  <c r="D51" i="206"/>
  <c r="C51" i="206"/>
  <c r="D50" i="206"/>
  <c r="C50" i="206"/>
  <c r="R48" i="206"/>
  <c r="R47" i="206"/>
  <c r="R46" i="206"/>
  <c r="R45" i="206"/>
  <c r="P48" i="206"/>
  <c r="P47" i="206"/>
  <c r="P46" i="206"/>
  <c r="P45" i="206"/>
  <c r="N48" i="206"/>
  <c r="N47" i="206"/>
  <c r="N46" i="206"/>
  <c r="N45" i="206"/>
  <c r="L48" i="206"/>
  <c r="L47" i="206"/>
  <c r="L46" i="206"/>
  <c r="L45" i="206"/>
  <c r="J48" i="206"/>
  <c r="J47" i="206"/>
  <c r="J46" i="206"/>
  <c r="J45" i="206"/>
  <c r="H48" i="206"/>
  <c r="H47" i="206"/>
  <c r="H46" i="206"/>
  <c r="H45" i="206"/>
  <c r="F48" i="206"/>
  <c r="F47" i="206"/>
  <c r="F46" i="206"/>
  <c r="F45" i="206"/>
  <c r="D48" i="206"/>
  <c r="C48" i="206"/>
  <c r="D47" i="206"/>
  <c r="C47" i="206"/>
  <c r="D46" i="206"/>
  <c r="C46" i="206"/>
  <c r="D45" i="206"/>
  <c r="C45" i="206"/>
  <c r="R43" i="206"/>
  <c r="R42" i="206"/>
  <c r="R41" i="206"/>
  <c r="R40" i="206"/>
  <c r="R39" i="206"/>
  <c r="R38" i="206"/>
  <c r="R37" i="206"/>
  <c r="R36" i="206"/>
  <c r="P43" i="206"/>
  <c r="P42" i="206"/>
  <c r="P41" i="206"/>
  <c r="P40" i="206"/>
  <c r="P39" i="206"/>
  <c r="P38" i="206"/>
  <c r="P37" i="206"/>
  <c r="P36" i="206"/>
  <c r="N43" i="206"/>
  <c r="N42" i="206"/>
  <c r="N41" i="206"/>
  <c r="N40" i="206"/>
  <c r="N39" i="206"/>
  <c r="N38" i="206"/>
  <c r="N37" i="206"/>
  <c r="N36" i="206"/>
  <c r="L43" i="206"/>
  <c r="L42" i="206"/>
  <c r="L41" i="206"/>
  <c r="L40" i="206"/>
  <c r="L39" i="206"/>
  <c r="L38" i="206"/>
  <c r="L37" i="206"/>
  <c r="L36" i="206"/>
  <c r="J43" i="206"/>
  <c r="J42" i="206"/>
  <c r="J41" i="206"/>
  <c r="J40" i="206"/>
  <c r="J39" i="206"/>
  <c r="J38" i="206"/>
  <c r="J37" i="206"/>
  <c r="J36" i="206"/>
  <c r="H43" i="206"/>
  <c r="H42" i="206"/>
  <c r="H41" i="206"/>
  <c r="H40" i="206"/>
  <c r="H39" i="206"/>
  <c r="H38" i="206"/>
  <c r="H37" i="206"/>
  <c r="H36" i="206"/>
  <c r="F43" i="206"/>
  <c r="F42" i="206"/>
  <c r="F41" i="206"/>
  <c r="F40" i="206"/>
  <c r="F39" i="206"/>
  <c r="F38" i="206"/>
  <c r="F37" i="206"/>
  <c r="F36" i="206"/>
  <c r="D43" i="206"/>
  <c r="C43" i="206"/>
  <c r="D42" i="206"/>
  <c r="C42" i="206"/>
  <c r="D41" i="206"/>
  <c r="C41" i="206"/>
  <c r="D40" i="206"/>
  <c r="C40" i="206"/>
  <c r="D39" i="206"/>
  <c r="C39" i="206"/>
  <c r="D38" i="206"/>
  <c r="C38" i="206"/>
  <c r="D37" i="206"/>
  <c r="C37" i="206"/>
  <c r="D36" i="206"/>
  <c r="C36" i="206"/>
  <c r="D34" i="206"/>
  <c r="C34" i="206"/>
  <c r="D33" i="206"/>
  <c r="C33" i="206"/>
  <c r="D32" i="206"/>
  <c r="C32" i="206"/>
  <c r="D31" i="206"/>
  <c r="C31" i="206"/>
  <c r="D30" i="206"/>
  <c r="C30" i="206"/>
  <c r="D29" i="206"/>
  <c r="C29" i="206"/>
  <c r="F34" i="206"/>
  <c r="F33" i="206"/>
  <c r="F32" i="206"/>
  <c r="F31" i="206"/>
  <c r="F30" i="206"/>
  <c r="F29" i="206"/>
  <c r="H34" i="206"/>
  <c r="H33" i="206"/>
  <c r="H32" i="206"/>
  <c r="H31" i="206"/>
  <c r="H30" i="206"/>
  <c r="H29" i="206"/>
  <c r="J34" i="206"/>
  <c r="J33" i="206"/>
  <c r="J32" i="206"/>
  <c r="J31" i="206"/>
  <c r="J30" i="206"/>
  <c r="J29" i="206"/>
  <c r="L34" i="206"/>
  <c r="L33" i="206"/>
  <c r="L32" i="206"/>
  <c r="L31" i="206"/>
  <c r="L30" i="206"/>
  <c r="L29" i="206"/>
  <c r="N34" i="206"/>
  <c r="N33" i="206"/>
  <c r="N32" i="206"/>
  <c r="N31" i="206"/>
  <c r="N30" i="206"/>
  <c r="N29" i="206"/>
  <c r="P34" i="206"/>
  <c r="P33" i="206"/>
  <c r="P32" i="206"/>
  <c r="P31" i="206"/>
  <c r="P30" i="206"/>
  <c r="P29" i="206"/>
  <c r="R34" i="206"/>
  <c r="R33" i="206"/>
  <c r="R32" i="206"/>
  <c r="R31" i="206"/>
  <c r="R30" i="206"/>
  <c r="R29" i="206"/>
  <c r="R27" i="206"/>
  <c r="R26" i="206"/>
  <c r="R25" i="206"/>
  <c r="R24" i="206"/>
  <c r="R23" i="206"/>
  <c r="P27" i="206"/>
  <c r="P26" i="206"/>
  <c r="P25" i="206"/>
  <c r="P24" i="206"/>
  <c r="P23" i="206"/>
  <c r="N27" i="206"/>
  <c r="N26" i="206"/>
  <c r="N25" i="206"/>
  <c r="N24" i="206"/>
  <c r="N23" i="206"/>
  <c r="L27" i="206"/>
  <c r="L26" i="206"/>
  <c r="L25" i="206"/>
  <c r="L24" i="206"/>
  <c r="L23" i="206"/>
  <c r="J27" i="206"/>
  <c r="J26" i="206"/>
  <c r="J25" i="206"/>
  <c r="J24" i="206"/>
  <c r="J23" i="206"/>
  <c r="H27" i="206"/>
  <c r="H26" i="206"/>
  <c r="H25" i="206"/>
  <c r="H24" i="206"/>
  <c r="H23" i="206"/>
  <c r="F27" i="206"/>
  <c r="F26" i="206"/>
  <c r="F25" i="206"/>
  <c r="F24" i="206"/>
  <c r="F23" i="206"/>
  <c r="D27" i="206"/>
  <c r="C27" i="206"/>
  <c r="D26" i="206"/>
  <c r="C26" i="206"/>
  <c r="D25" i="206"/>
  <c r="C25" i="206"/>
  <c r="D24" i="206"/>
  <c r="C24" i="206"/>
  <c r="D23" i="206"/>
  <c r="C23" i="206"/>
  <c r="D20" i="206"/>
  <c r="C20" i="206"/>
  <c r="D19" i="206"/>
  <c r="C19" i="206"/>
  <c r="D18" i="206"/>
  <c r="C18" i="206"/>
  <c r="D17" i="206"/>
  <c r="C17" i="206"/>
  <c r="D16" i="206"/>
  <c r="C16" i="206"/>
  <c r="F20" i="206"/>
  <c r="F19" i="206"/>
  <c r="F18" i="206"/>
  <c r="F17" i="206"/>
  <c r="F16" i="206"/>
  <c r="H20" i="206"/>
  <c r="H19" i="206"/>
  <c r="H18" i="206"/>
  <c r="H17" i="206"/>
  <c r="H16" i="206"/>
  <c r="J20" i="206"/>
  <c r="J19" i="206"/>
  <c r="J18" i="206"/>
  <c r="J17" i="206"/>
  <c r="J16" i="206"/>
  <c r="L20" i="206"/>
  <c r="L19" i="206"/>
  <c r="L18" i="206"/>
  <c r="L17" i="206"/>
  <c r="L16" i="206"/>
  <c r="N20" i="206"/>
  <c r="N19" i="206"/>
  <c r="N18" i="206"/>
  <c r="N17" i="206"/>
  <c r="N16" i="206"/>
  <c r="P20" i="206"/>
  <c r="P19" i="206"/>
  <c r="P18" i="206"/>
  <c r="P17" i="206"/>
  <c r="P16" i="206"/>
  <c r="R20" i="206"/>
  <c r="R19" i="206"/>
  <c r="R18" i="206"/>
  <c r="R17" i="206"/>
  <c r="R16" i="206"/>
  <c r="R14" i="206"/>
  <c r="R13" i="206"/>
  <c r="R12" i="206"/>
  <c r="R11" i="206"/>
  <c r="P14" i="206"/>
  <c r="P13" i="206"/>
  <c r="P12" i="206"/>
  <c r="P11" i="206"/>
  <c r="N14" i="206"/>
  <c r="N13" i="206"/>
  <c r="N12" i="206"/>
  <c r="N11" i="206"/>
  <c r="L14" i="206"/>
  <c r="L13" i="206"/>
  <c r="L12" i="206"/>
  <c r="L11" i="206"/>
  <c r="J14" i="206"/>
  <c r="J13" i="206"/>
  <c r="J12" i="206"/>
  <c r="J11" i="206"/>
  <c r="H14" i="206"/>
  <c r="H13" i="206"/>
  <c r="H12" i="206"/>
  <c r="H11" i="206"/>
  <c r="F14" i="206"/>
  <c r="F13" i="206"/>
  <c r="F12" i="206"/>
  <c r="F11" i="206"/>
  <c r="D14" i="206"/>
  <c r="D13" i="206"/>
  <c r="D12" i="206"/>
  <c r="D11" i="206"/>
  <c r="C14" i="206"/>
  <c r="C13" i="206"/>
  <c r="C12" i="206"/>
  <c r="C11" i="206"/>
  <c r="R9" i="206"/>
  <c r="P9" i="206"/>
  <c r="N9" i="206"/>
  <c r="L9" i="206"/>
  <c r="J9" i="206"/>
  <c r="H9" i="206"/>
  <c r="F9" i="206"/>
  <c r="D9" i="206"/>
  <c r="C9" i="206"/>
  <c r="D58" i="199" l="1"/>
  <c r="D57" i="199"/>
  <c r="D56" i="199"/>
  <c r="C56" i="199" s="1"/>
  <c r="F58" i="199"/>
  <c r="C58" i="199" s="1"/>
  <c r="F57" i="199"/>
  <c r="C57" i="199" s="1"/>
  <c r="F56" i="199"/>
  <c r="H58" i="199"/>
  <c r="H57" i="199"/>
  <c r="H56" i="199"/>
  <c r="J58" i="199"/>
  <c r="J57" i="199"/>
  <c r="J56" i="199"/>
  <c r="L58" i="199"/>
  <c r="L57" i="199"/>
  <c r="L56" i="199"/>
  <c r="N58" i="199"/>
  <c r="N57" i="199"/>
  <c r="N56" i="199"/>
  <c r="P58" i="199"/>
  <c r="P57" i="199"/>
  <c r="P56" i="199"/>
  <c r="R58" i="199"/>
  <c r="R57" i="199"/>
  <c r="R56" i="199"/>
  <c r="R54" i="199"/>
  <c r="R53" i="199"/>
  <c r="R52" i="199"/>
  <c r="R51" i="199"/>
  <c r="R50" i="199"/>
  <c r="R49" i="199"/>
  <c r="P54" i="199"/>
  <c r="P53" i="199"/>
  <c r="P52" i="199"/>
  <c r="P51" i="199"/>
  <c r="P50" i="199"/>
  <c r="P49" i="199"/>
  <c r="N54" i="199"/>
  <c r="N53" i="199"/>
  <c r="N52" i="199"/>
  <c r="N51" i="199"/>
  <c r="N50" i="199"/>
  <c r="N49" i="199"/>
  <c r="L54" i="199"/>
  <c r="L53" i="199"/>
  <c r="L52" i="199"/>
  <c r="L51" i="199"/>
  <c r="L50" i="199"/>
  <c r="L49" i="199"/>
  <c r="J54" i="199"/>
  <c r="J53" i="199"/>
  <c r="J52" i="199"/>
  <c r="J51" i="199"/>
  <c r="J50" i="199"/>
  <c r="J49" i="199"/>
  <c r="H54" i="199"/>
  <c r="H53" i="199"/>
  <c r="H52" i="199"/>
  <c r="H51" i="199"/>
  <c r="H50" i="199"/>
  <c r="H49" i="199"/>
  <c r="F54" i="199"/>
  <c r="F53" i="199"/>
  <c r="F52" i="199"/>
  <c r="F51" i="199"/>
  <c r="F50" i="199"/>
  <c r="F49" i="199"/>
  <c r="D54" i="199"/>
  <c r="C54" i="199" s="1"/>
  <c r="D53" i="199"/>
  <c r="C53" i="199" s="1"/>
  <c r="D52" i="199"/>
  <c r="C52" i="199" s="1"/>
  <c r="D51" i="199"/>
  <c r="C51" i="199" s="1"/>
  <c r="D50" i="199"/>
  <c r="C50" i="199" s="1"/>
  <c r="D49" i="199"/>
  <c r="C49" i="199" s="1"/>
  <c r="D47" i="199"/>
  <c r="C47" i="199" s="1"/>
  <c r="D46" i="199"/>
  <c r="C46" i="199" s="1"/>
  <c r="D45" i="199"/>
  <c r="C45" i="199" s="1"/>
  <c r="D44" i="199"/>
  <c r="C44" i="199" s="1"/>
  <c r="F47" i="199"/>
  <c r="F46" i="199"/>
  <c r="F45" i="199"/>
  <c r="F44" i="199"/>
  <c r="H47" i="199"/>
  <c r="H46" i="199"/>
  <c r="H45" i="199"/>
  <c r="H44" i="199"/>
  <c r="J47" i="199"/>
  <c r="J46" i="199"/>
  <c r="J45" i="199"/>
  <c r="J44" i="199"/>
  <c r="L47" i="199"/>
  <c r="L46" i="199"/>
  <c r="L45" i="199"/>
  <c r="L44" i="199"/>
  <c r="N47" i="199"/>
  <c r="N46" i="199"/>
  <c r="N45" i="199"/>
  <c r="N44" i="199"/>
  <c r="P47" i="199"/>
  <c r="P46" i="199"/>
  <c r="P45" i="199"/>
  <c r="P44" i="199"/>
  <c r="R47" i="199"/>
  <c r="R46" i="199"/>
  <c r="R45" i="199"/>
  <c r="R44" i="199"/>
  <c r="R42" i="199"/>
  <c r="R41" i="199"/>
  <c r="R40" i="199"/>
  <c r="R39" i="199"/>
  <c r="R38" i="199"/>
  <c r="R37" i="199"/>
  <c r="R36" i="199"/>
  <c r="R35" i="199"/>
  <c r="P42" i="199"/>
  <c r="P41" i="199"/>
  <c r="P40" i="199"/>
  <c r="P39" i="199"/>
  <c r="P38" i="199"/>
  <c r="P37" i="199"/>
  <c r="P36" i="199"/>
  <c r="P35" i="199"/>
  <c r="N42" i="199"/>
  <c r="N41" i="199"/>
  <c r="N40" i="199"/>
  <c r="N39" i="199"/>
  <c r="N38" i="199"/>
  <c r="N37" i="199"/>
  <c r="N36" i="199"/>
  <c r="N35" i="199"/>
  <c r="L42" i="199"/>
  <c r="L41" i="199"/>
  <c r="L40" i="199"/>
  <c r="L39" i="199"/>
  <c r="L38" i="199"/>
  <c r="L37" i="199"/>
  <c r="L36" i="199"/>
  <c r="L35" i="199"/>
  <c r="J42" i="199"/>
  <c r="J41" i="199"/>
  <c r="J40" i="199"/>
  <c r="J39" i="199"/>
  <c r="J38" i="199"/>
  <c r="J37" i="199"/>
  <c r="J36" i="199"/>
  <c r="J35" i="199"/>
  <c r="H42" i="199"/>
  <c r="H41" i="199"/>
  <c r="H40" i="199"/>
  <c r="H39" i="199"/>
  <c r="H38" i="199"/>
  <c r="H37" i="199"/>
  <c r="H36" i="199"/>
  <c r="H35" i="199"/>
  <c r="F42" i="199"/>
  <c r="F41" i="199"/>
  <c r="F40" i="199"/>
  <c r="F39" i="199"/>
  <c r="F38" i="199"/>
  <c r="F37" i="199"/>
  <c r="F36" i="199"/>
  <c r="F35" i="199"/>
  <c r="D42" i="199"/>
  <c r="C42" i="199" s="1"/>
  <c r="D41" i="199"/>
  <c r="C41" i="199" s="1"/>
  <c r="D40" i="199"/>
  <c r="C40" i="199" s="1"/>
  <c r="D39" i="199"/>
  <c r="C39" i="199" s="1"/>
  <c r="D38" i="199"/>
  <c r="C38" i="199" s="1"/>
  <c r="D37" i="199"/>
  <c r="C37" i="199" s="1"/>
  <c r="D36" i="199"/>
  <c r="C36" i="199" s="1"/>
  <c r="D35" i="199"/>
  <c r="C35" i="199" s="1"/>
  <c r="R33" i="199"/>
  <c r="R32" i="199"/>
  <c r="R31" i="199"/>
  <c r="R30" i="199"/>
  <c r="R29" i="199"/>
  <c r="R28" i="199"/>
  <c r="P33" i="199"/>
  <c r="P32" i="199"/>
  <c r="P31" i="199"/>
  <c r="P30" i="199"/>
  <c r="P29" i="199"/>
  <c r="P28" i="199"/>
  <c r="N33" i="199"/>
  <c r="N32" i="199"/>
  <c r="N31" i="199"/>
  <c r="N30" i="199"/>
  <c r="N29" i="199"/>
  <c r="N28" i="199"/>
  <c r="L33" i="199"/>
  <c r="L32" i="199"/>
  <c r="L31" i="199"/>
  <c r="L30" i="199"/>
  <c r="L29" i="199"/>
  <c r="L28" i="199"/>
  <c r="J33" i="199"/>
  <c r="J32" i="199"/>
  <c r="J31" i="199"/>
  <c r="J30" i="199"/>
  <c r="J29" i="199"/>
  <c r="J28" i="199"/>
  <c r="H33" i="199"/>
  <c r="H32" i="199"/>
  <c r="H31" i="199"/>
  <c r="H30" i="199"/>
  <c r="H29" i="199"/>
  <c r="H28" i="199"/>
  <c r="F33" i="199"/>
  <c r="F32" i="199"/>
  <c r="F31" i="199"/>
  <c r="C31" i="199" s="1"/>
  <c r="F30" i="199"/>
  <c r="C30" i="199" s="1"/>
  <c r="F29" i="199"/>
  <c r="F28" i="199"/>
  <c r="D33" i="199"/>
  <c r="C33" i="199" s="1"/>
  <c r="D32" i="199"/>
  <c r="C32" i="199" s="1"/>
  <c r="D31" i="199"/>
  <c r="D30" i="199"/>
  <c r="D29" i="199"/>
  <c r="C29" i="199" s="1"/>
  <c r="D28" i="199"/>
  <c r="C28" i="199" s="1"/>
  <c r="R26" i="199"/>
  <c r="R25" i="199"/>
  <c r="R24" i="199"/>
  <c r="R23" i="199"/>
  <c r="R22" i="199"/>
  <c r="P26" i="199"/>
  <c r="P25" i="199"/>
  <c r="P24" i="199"/>
  <c r="P23" i="199"/>
  <c r="P22" i="199"/>
  <c r="N26" i="199"/>
  <c r="N25" i="199"/>
  <c r="N24" i="199"/>
  <c r="N23" i="199"/>
  <c r="N22" i="199"/>
  <c r="L26" i="199"/>
  <c r="L25" i="199"/>
  <c r="L24" i="199"/>
  <c r="L23" i="199"/>
  <c r="L22" i="199"/>
  <c r="J26" i="199"/>
  <c r="J25" i="199"/>
  <c r="J24" i="199"/>
  <c r="J23" i="199"/>
  <c r="J22" i="199"/>
  <c r="H25" i="199"/>
  <c r="H24" i="199"/>
  <c r="H23" i="199"/>
  <c r="H22" i="199"/>
  <c r="F26" i="199"/>
  <c r="F25" i="199"/>
  <c r="F24" i="199"/>
  <c r="F23" i="199"/>
  <c r="F22" i="199"/>
  <c r="D26" i="199"/>
  <c r="D25" i="199"/>
  <c r="C25" i="199" s="1"/>
  <c r="D24" i="199"/>
  <c r="C24" i="199" s="1"/>
  <c r="D23" i="199"/>
  <c r="C23" i="199" s="1"/>
  <c r="D22" i="199"/>
  <c r="C22" i="199" s="1"/>
  <c r="R19" i="199"/>
  <c r="R18" i="199"/>
  <c r="R17" i="199"/>
  <c r="R16" i="199"/>
  <c r="R15" i="199"/>
  <c r="P19" i="199"/>
  <c r="P18" i="199"/>
  <c r="P17" i="199"/>
  <c r="P16" i="199"/>
  <c r="P15" i="199"/>
  <c r="N19" i="199"/>
  <c r="N18" i="199"/>
  <c r="N17" i="199"/>
  <c r="N16" i="199"/>
  <c r="N15" i="199"/>
  <c r="L19" i="199"/>
  <c r="L18" i="199"/>
  <c r="L17" i="199"/>
  <c r="L16" i="199"/>
  <c r="L15" i="199"/>
  <c r="J19" i="199"/>
  <c r="J18" i="199"/>
  <c r="J17" i="199"/>
  <c r="J16" i="199"/>
  <c r="J15" i="199"/>
  <c r="H19" i="199"/>
  <c r="H18" i="199"/>
  <c r="H17" i="199"/>
  <c r="H16" i="199"/>
  <c r="H15" i="199"/>
  <c r="F19" i="199"/>
  <c r="F18" i="199"/>
  <c r="F17" i="199"/>
  <c r="F16" i="199"/>
  <c r="C16" i="199" s="1"/>
  <c r="F15" i="199"/>
  <c r="D19" i="199"/>
  <c r="C19" i="199" s="1"/>
  <c r="D18" i="199"/>
  <c r="C18" i="199" s="1"/>
  <c r="D17" i="199"/>
  <c r="C17" i="199" s="1"/>
  <c r="D16" i="199"/>
  <c r="D15" i="199"/>
  <c r="C15" i="199" s="1"/>
  <c r="F13" i="199"/>
  <c r="F12" i="199"/>
  <c r="F11" i="199"/>
  <c r="F10" i="199"/>
  <c r="H13" i="199"/>
  <c r="H12" i="199"/>
  <c r="H11" i="199"/>
  <c r="H10" i="199"/>
  <c r="J13" i="199"/>
  <c r="J12" i="199"/>
  <c r="J11" i="199"/>
  <c r="J10" i="199"/>
  <c r="L13" i="199"/>
  <c r="L12" i="199"/>
  <c r="L11" i="199"/>
  <c r="L10" i="199"/>
  <c r="N13" i="199"/>
  <c r="N12" i="199"/>
  <c r="N11" i="199"/>
  <c r="N10" i="199"/>
  <c r="P13" i="199"/>
  <c r="P12" i="199"/>
  <c r="P11" i="199"/>
  <c r="P10" i="199"/>
  <c r="R13" i="199"/>
  <c r="R12" i="199"/>
  <c r="R11" i="199"/>
  <c r="R10" i="199"/>
  <c r="R8" i="199"/>
  <c r="P8" i="199"/>
  <c r="N8" i="199"/>
  <c r="L8" i="199"/>
  <c r="J8" i="199"/>
  <c r="H8" i="199"/>
  <c r="F8" i="199"/>
  <c r="D13" i="199"/>
  <c r="C13" i="199" s="1"/>
  <c r="D12" i="199"/>
  <c r="C12" i="199" s="1"/>
  <c r="D11" i="199"/>
  <c r="C11" i="199" s="1"/>
  <c r="D10" i="199"/>
  <c r="C10" i="199" s="1"/>
  <c r="D8" i="199"/>
  <c r="C8" i="199" l="1"/>
  <c r="D48" i="199"/>
  <c r="R55" i="199"/>
  <c r="P55" i="199"/>
  <c r="N55" i="199"/>
  <c r="L55" i="199"/>
  <c r="J55" i="199"/>
  <c r="H55" i="199"/>
  <c r="F55" i="199"/>
  <c r="D55" i="199"/>
  <c r="C55" i="199"/>
  <c r="C48" i="199"/>
  <c r="C43" i="199"/>
  <c r="D34" i="199"/>
  <c r="C34" i="199"/>
  <c r="C27" i="199"/>
  <c r="D21" i="199"/>
  <c r="D7" i="199"/>
  <c r="C7" i="199"/>
  <c r="D55" i="198"/>
  <c r="E55" i="198"/>
  <c r="F55" i="198"/>
  <c r="G55" i="198"/>
  <c r="H55" i="198"/>
  <c r="I55" i="198"/>
  <c r="J55" i="198"/>
  <c r="K55" i="198"/>
  <c r="L55" i="198"/>
  <c r="M55" i="198"/>
  <c r="N55" i="198"/>
  <c r="O55" i="198"/>
  <c r="P55" i="198"/>
  <c r="Q55" i="198"/>
  <c r="R55" i="198"/>
  <c r="S55" i="198"/>
  <c r="D49" i="198"/>
  <c r="E49" i="198"/>
  <c r="F49" i="198"/>
  <c r="G49" i="198"/>
  <c r="H49" i="198"/>
  <c r="I49" i="198"/>
  <c r="J49" i="198"/>
  <c r="K49" i="198"/>
  <c r="L49" i="198"/>
  <c r="M49" i="198"/>
  <c r="N49" i="198"/>
  <c r="O49" i="198"/>
  <c r="P49" i="198"/>
  <c r="Q49" i="198"/>
  <c r="R49" i="198"/>
  <c r="S49" i="198"/>
  <c r="D44" i="198"/>
  <c r="E44" i="198"/>
  <c r="F44" i="198"/>
  <c r="G44" i="198"/>
  <c r="H44" i="198"/>
  <c r="I44" i="198"/>
  <c r="J44" i="198"/>
  <c r="K44" i="198"/>
  <c r="L44" i="198"/>
  <c r="M44" i="198"/>
  <c r="N44" i="198"/>
  <c r="O44" i="198"/>
  <c r="P44" i="198"/>
  <c r="Q44" i="198"/>
  <c r="R44" i="198"/>
  <c r="S44" i="198"/>
  <c r="D35" i="198"/>
  <c r="E35" i="198"/>
  <c r="F35" i="198"/>
  <c r="G35" i="198"/>
  <c r="H35" i="198"/>
  <c r="I35" i="198"/>
  <c r="J35" i="198"/>
  <c r="K35" i="198"/>
  <c r="L35" i="198"/>
  <c r="M35" i="198"/>
  <c r="N35" i="198"/>
  <c r="O35" i="198"/>
  <c r="P35" i="198"/>
  <c r="Q35" i="198"/>
  <c r="R35" i="198"/>
  <c r="S35" i="198"/>
  <c r="D28" i="198"/>
  <c r="E28" i="198"/>
  <c r="F28" i="198"/>
  <c r="G28" i="198"/>
  <c r="H28" i="198"/>
  <c r="I28" i="198"/>
  <c r="J28" i="198"/>
  <c r="K28" i="198"/>
  <c r="L28" i="198"/>
  <c r="M28" i="198"/>
  <c r="N28" i="198"/>
  <c r="O28" i="198"/>
  <c r="P28" i="198"/>
  <c r="Q28" i="198"/>
  <c r="R28" i="198"/>
  <c r="S28" i="198"/>
  <c r="D22" i="198"/>
  <c r="D21" i="198" s="1"/>
  <c r="E22" i="198"/>
  <c r="E21" i="198" s="1"/>
  <c r="F22" i="198"/>
  <c r="F21" i="198" s="1"/>
  <c r="G22" i="198"/>
  <c r="G21" i="198" s="1"/>
  <c r="H22" i="198"/>
  <c r="H21" i="198" s="1"/>
  <c r="I22" i="198"/>
  <c r="I21" i="198" s="1"/>
  <c r="J22" i="198"/>
  <c r="J21" i="198" s="1"/>
  <c r="K22" i="198"/>
  <c r="K21" i="198" s="1"/>
  <c r="L22" i="198"/>
  <c r="L21" i="198" s="1"/>
  <c r="M22" i="198"/>
  <c r="M21" i="198" s="1"/>
  <c r="N22" i="198"/>
  <c r="N21" i="198" s="1"/>
  <c r="O22" i="198"/>
  <c r="O21" i="198" s="1"/>
  <c r="P22" i="198"/>
  <c r="P21" i="198" s="1"/>
  <c r="Q22" i="198"/>
  <c r="Q21" i="198" s="1"/>
  <c r="R22" i="198"/>
  <c r="R21" i="198" s="1"/>
  <c r="S22" i="198"/>
  <c r="S21" i="198" s="1"/>
  <c r="D15" i="198"/>
  <c r="E15" i="198"/>
  <c r="F15" i="198"/>
  <c r="G15" i="198"/>
  <c r="H15" i="198"/>
  <c r="I15" i="198"/>
  <c r="J15" i="198"/>
  <c r="K15" i="198"/>
  <c r="L15" i="198"/>
  <c r="M15" i="198"/>
  <c r="N15" i="198"/>
  <c r="O15" i="198"/>
  <c r="P15" i="198"/>
  <c r="Q15" i="198"/>
  <c r="R15" i="198"/>
  <c r="S15" i="198"/>
  <c r="D10" i="198"/>
  <c r="E10" i="198"/>
  <c r="F10" i="198"/>
  <c r="G10" i="198"/>
  <c r="H10" i="198"/>
  <c r="I10" i="198"/>
  <c r="J10" i="198"/>
  <c r="K10" i="198"/>
  <c r="L10" i="198"/>
  <c r="M10" i="198"/>
  <c r="N10" i="198"/>
  <c r="O10" i="198"/>
  <c r="P10" i="198"/>
  <c r="Q10" i="198"/>
  <c r="R10" i="198"/>
  <c r="S10" i="198"/>
  <c r="D8" i="198"/>
  <c r="D7" i="198" s="1"/>
  <c r="E8" i="198"/>
  <c r="E7" i="198" s="1"/>
  <c r="F8" i="198"/>
  <c r="F7" i="198" s="1"/>
  <c r="G8" i="198"/>
  <c r="G7" i="198" s="1"/>
  <c r="H8" i="198"/>
  <c r="I8" i="198"/>
  <c r="I7" i="198" s="1"/>
  <c r="J8" i="198"/>
  <c r="J7" i="198" s="1"/>
  <c r="K8" i="198"/>
  <c r="K7" i="198" s="1"/>
  <c r="L8" i="198"/>
  <c r="L7" i="198" s="1"/>
  <c r="M8" i="198"/>
  <c r="N8" i="198"/>
  <c r="N7" i="198" s="1"/>
  <c r="O8" i="198"/>
  <c r="O7" i="198" s="1"/>
  <c r="P8" i="198"/>
  <c r="P7" i="198" s="1"/>
  <c r="Q8" i="198"/>
  <c r="Q7" i="198" s="1"/>
  <c r="R8" i="198"/>
  <c r="R7" i="198" s="1"/>
  <c r="S8" i="198"/>
  <c r="S7" i="198" s="1"/>
  <c r="D57" i="197"/>
  <c r="E57" i="197"/>
  <c r="F57" i="197"/>
  <c r="G57" i="197"/>
  <c r="H57" i="197"/>
  <c r="I57" i="197"/>
  <c r="J57" i="197"/>
  <c r="K57" i="197"/>
  <c r="L57" i="197"/>
  <c r="M57" i="197"/>
  <c r="N57" i="197"/>
  <c r="O57" i="197"/>
  <c r="P57" i="197"/>
  <c r="Q57" i="197"/>
  <c r="R57" i="197"/>
  <c r="S57" i="197"/>
  <c r="D51" i="197"/>
  <c r="E51" i="197"/>
  <c r="F51" i="197"/>
  <c r="G51" i="197"/>
  <c r="H51" i="197"/>
  <c r="I51" i="197"/>
  <c r="J51" i="197"/>
  <c r="K51" i="197"/>
  <c r="L51" i="197"/>
  <c r="M51" i="197"/>
  <c r="N51" i="197"/>
  <c r="O51" i="197"/>
  <c r="P51" i="197"/>
  <c r="Q51" i="197"/>
  <c r="R51" i="197"/>
  <c r="S51" i="197"/>
  <c r="D46" i="197"/>
  <c r="E46" i="197"/>
  <c r="F46" i="197"/>
  <c r="G46" i="197"/>
  <c r="H46" i="197"/>
  <c r="I46" i="197"/>
  <c r="J46" i="197"/>
  <c r="K46" i="197"/>
  <c r="L46" i="197"/>
  <c r="M46" i="197"/>
  <c r="N46" i="197"/>
  <c r="O46" i="197"/>
  <c r="P46" i="197"/>
  <c r="Q46" i="197"/>
  <c r="R46" i="197"/>
  <c r="S46" i="197"/>
  <c r="D37" i="197"/>
  <c r="E37" i="197"/>
  <c r="F37" i="197"/>
  <c r="G37" i="197"/>
  <c r="H37" i="197"/>
  <c r="I37" i="197"/>
  <c r="J37" i="197"/>
  <c r="K37" i="197"/>
  <c r="L37" i="197"/>
  <c r="M37" i="197"/>
  <c r="N37" i="197"/>
  <c r="O37" i="197"/>
  <c r="P37" i="197"/>
  <c r="Q37" i="197"/>
  <c r="R37" i="197"/>
  <c r="S37" i="197"/>
  <c r="D30" i="197"/>
  <c r="E30" i="197"/>
  <c r="F30" i="197"/>
  <c r="G30" i="197"/>
  <c r="H30" i="197"/>
  <c r="I30" i="197"/>
  <c r="J30" i="197"/>
  <c r="K30" i="197"/>
  <c r="L30" i="197"/>
  <c r="M30" i="197"/>
  <c r="N30" i="197"/>
  <c r="O30" i="197"/>
  <c r="P30" i="197"/>
  <c r="Q30" i="197"/>
  <c r="R30" i="197"/>
  <c r="S30" i="197"/>
  <c r="D24" i="197"/>
  <c r="D23" i="197" s="1"/>
  <c r="E24" i="197"/>
  <c r="E23" i="197" s="1"/>
  <c r="F24" i="197"/>
  <c r="F23" i="197" s="1"/>
  <c r="G24" i="197"/>
  <c r="G23" i="197" s="1"/>
  <c r="H24" i="197"/>
  <c r="H23" i="197" s="1"/>
  <c r="I24" i="197"/>
  <c r="I23" i="197" s="1"/>
  <c r="J24" i="197"/>
  <c r="J23" i="197" s="1"/>
  <c r="K24" i="197"/>
  <c r="K23" i="197" s="1"/>
  <c r="L24" i="197"/>
  <c r="L23" i="197" s="1"/>
  <c r="M24" i="197"/>
  <c r="M23" i="197" s="1"/>
  <c r="N24" i="197"/>
  <c r="N23" i="197" s="1"/>
  <c r="O24" i="197"/>
  <c r="O23" i="197" s="1"/>
  <c r="P24" i="197"/>
  <c r="P23" i="197" s="1"/>
  <c r="Q24" i="197"/>
  <c r="Q23" i="197" s="1"/>
  <c r="R24" i="197"/>
  <c r="R23" i="197" s="1"/>
  <c r="S24" i="197"/>
  <c r="S23" i="197" s="1"/>
  <c r="D17" i="197"/>
  <c r="E17" i="197"/>
  <c r="F17" i="197"/>
  <c r="G17" i="197"/>
  <c r="H17" i="197"/>
  <c r="I17" i="197"/>
  <c r="J17" i="197"/>
  <c r="K17" i="197"/>
  <c r="L17" i="197"/>
  <c r="M17" i="197"/>
  <c r="N17" i="197"/>
  <c r="O17" i="197"/>
  <c r="P17" i="197"/>
  <c r="Q17" i="197"/>
  <c r="R17" i="197"/>
  <c r="S17" i="197"/>
  <c r="D12" i="197"/>
  <c r="E12" i="197"/>
  <c r="F12" i="197"/>
  <c r="G12" i="197"/>
  <c r="H12" i="197"/>
  <c r="I12" i="197"/>
  <c r="J12" i="197"/>
  <c r="K12" i="197"/>
  <c r="L12" i="197"/>
  <c r="M12" i="197"/>
  <c r="N12" i="197"/>
  <c r="O12" i="197"/>
  <c r="P12" i="197"/>
  <c r="Q12" i="197"/>
  <c r="R12" i="197"/>
  <c r="S12" i="197"/>
  <c r="D10" i="197"/>
  <c r="D9" i="197" s="1"/>
  <c r="E10" i="197"/>
  <c r="E9" i="197" s="1"/>
  <c r="F10" i="197"/>
  <c r="F9" i="197" s="1"/>
  <c r="G10" i="197"/>
  <c r="G9" i="197" s="1"/>
  <c r="H10" i="197"/>
  <c r="H9" i="197" s="1"/>
  <c r="I10" i="197"/>
  <c r="I9" i="197" s="1"/>
  <c r="J10" i="197"/>
  <c r="J9" i="197" s="1"/>
  <c r="K10" i="197"/>
  <c r="K9" i="197" s="1"/>
  <c r="L10" i="197"/>
  <c r="L9" i="197" s="1"/>
  <c r="M10" i="197"/>
  <c r="M9" i="197" s="1"/>
  <c r="N10" i="197"/>
  <c r="N9" i="197" s="1"/>
  <c r="O10" i="197"/>
  <c r="O9" i="197" s="1"/>
  <c r="P10" i="197"/>
  <c r="Q10" i="197"/>
  <c r="Q9" i="197" s="1"/>
  <c r="R10" i="197"/>
  <c r="R9" i="197" s="1"/>
  <c r="S10" i="197"/>
  <c r="S9" i="197" s="1"/>
  <c r="D55" i="196"/>
  <c r="E55" i="196"/>
  <c r="F55" i="196"/>
  <c r="G55" i="196"/>
  <c r="H55" i="196"/>
  <c r="I55" i="196"/>
  <c r="J55" i="196"/>
  <c r="K55" i="196"/>
  <c r="L55" i="196"/>
  <c r="M55" i="196"/>
  <c r="N55" i="196"/>
  <c r="O55" i="196"/>
  <c r="P55" i="196"/>
  <c r="Q55" i="196"/>
  <c r="R55" i="196"/>
  <c r="S55" i="196"/>
  <c r="T55" i="196"/>
  <c r="U55" i="196"/>
  <c r="V55" i="196"/>
  <c r="W55" i="196"/>
  <c r="X55" i="196"/>
  <c r="D49" i="196"/>
  <c r="E49" i="196"/>
  <c r="F49" i="196"/>
  <c r="G49" i="196"/>
  <c r="H49" i="196"/>
  <c r="I49" i="196"/>
  <c r="J49" i="196"/>
  <c r="K49" i="196"/>
  <c r="L49" i="196"/>
  <c r="M49" i="196"/>
  <c r="N49" i="196"/>
  <c r="O49" i="196"/>
  <c r="P49" i="196"/>
  <c r="Q49" i="196"/>
  <c r="R49" i="196"/>
  <c r="S49" i="196"/>
  <c r="T49" i="196"/>
  <c r="U49" i="196"/>
  <c r="V49" i="196"/>
  <c r="W49" i="196"/>
  <c r="X49" i="196"/>
  <c r="D44" i="196"/>
  <c r="E44" i="196"/>
  <c r="F44" i="196"/>
  <c r="G44" i="196"/>
  <c r="H44" i="196"/>
  <c r="I44" i="196"/>
  <c r="J44" i="196"/>
  <c r="K44" i="196"/>
  <c r="L44" i="196"/>
  <c r="M44" i="196"/>
  <c r="N44" i="196"/>
  <c r="O44" i="196"/>
  <c r="P44" i="196"/>
  <c r="Q44" i="196"/>
  <c r="R44" i="196"/>
  <c r="S44" i="196"/>
  <c r="T44" i="196"/>
  <c r="U44" i="196"/>
  <c r="V44" i="196"/>
  <c r="W44" i="196"/>
  <c r="X44" i="196"/>
  <c r="D35" i="196"/>
  <c r="E35" i="196"/>
  <c r="F35" i="196"/>
  <c r="G35" i="196"/>
  <c r="H35" i="196"/>
  <c r="I35" i="196"/>
  <c r="J35" i="196"/>
  <c r="K35" i="196"/>
  <c r="L35" i="196"/>
  <c r="M35" i="196"/>
  <c r="N35" i="196"/>
  <c r="O35" i="196"/>
  <c r="P35" i="196"/>
  <c r="Q35" i="196"/>
  <c r="R35" i="196"/>
  <c r="S35" i="196"/>
  <c r="T35" i="196"/>
  <c r="U35" i="196"/>
  <c r="V35" i="196"/>
  <c r="W35" i="196"/>
  <c r="X35" i="196"/>
  <c r="D28" i="196"/>
  <c r="E28" i="196"/>
  <c r="F28" i="196"/>
  <c r="G28" i="196"/>
  <c r="H28" i="196"/>
  <c r="I28" i="196"/>
  <c r="J28" i="196"/>
  <c r="K28" i="196"/>
  <c r="L28" i="196"/>
  <c r="M28" i="196"/>
  <c r="N28" i="196"/>
  <c r="O28" i="196"/>
  <c r="P28" i="196"/>
  <c r="Q28" i="196"/>
  <c r="R28" i="196"/>
  <c r="S28" i="196"/>
  <c r="T28" i="196"/>
  <c r="U28" i="196"/>
  <c r="V28" i="196"/>
  <c r="W28" i="196"/>
  <c r="X28" i="196"/>
  <c r="D22" i="196"/>
  <c r="E22" i="196"/>
  <c r="F22" i="196"/>
  <c r="G22" i="196"/>
  <c r="H22" i="196"/>
  <c r="I22" i="196"/>
  <c r="J22" i="196"/>
  <c r="K22" i="196"/>
  <c r="L22" i="196"/>
  <c r="M22" i="196"/>
  <c r="N22" i="196"/>
  <c r="O22" i="196"/>
  <c r="P22" i="196"/>
  <c r="Q22" i="196"/>
  <c r="R22" i="196"/>
  <c r="S22" i="196"/>
  <c r="T22" i="196"/>
  <c r="U22" i="196"/>
  <c r="V22" i="196"/>
  <c r="W22" i="196"/>
  <c r="X22" i="196"/>
  <c r="D15" i="196"/>
  <c r="E15" i="196"/>
  <c r="F15" i="196"/>
  <c r="G15" i="196"/>
  <c r="H15" i="196"/>
  <c r="I15" i="196"/>
  <c r="J15" i="196"/>
  <c r="K15" i="196"/>
  <c r="L15" i="196"/>
  <c r="M15" i="196"/>
  <c r="N15" i="196"/>
  <c r="O15" i="196"/>
  <c r="P15" i="196"/>
  <c r="P7" i="196" s="1"/>
  <c r="Q15" i="196"/>
  <c r="R15" i="196"/>
  <c r="S15" i="196"/>
  <c r="T15" i="196"/>
  <c r="U15" i="196"/>
  <c r="V15" i="196"/>
  <c r="W15" i="196"/>
  <c r="X15" i="196"/>
  <c r="D10" i="196"/>
  <c r="E10" i="196"/>
  <c r="F10" i="196"/>
  <c r="G10" i="196"/>
  <c r="H10" i="196"/>
  <c r="I10" i="196"/>
  <c r="J10" i="196"/>
  <c r="K10" i="196"/>
  <c r="L10" i="196"/>
  <c r="M10" i="196"/>
  <c r="N10" i="196"/>
  <c r="O10" i="196"/>
  <c r="P10" i="196"/>
  <c r="Q10" i="196"/>
  <c r="R10" i="196"/>
  <c r="S10" i="196"/>
  <c r="T10" i="196"/>
  <c r="U10" i="196"/>
  <c r="V10" i="196"/>
  <c r="W10" i="196"/>
  <c r="X10" i="196"/>
  <c r="D8" i="196"/>
  <c r="E8" i="196"/>
  <c r="E7" i="196" s="1"/>
  <c r="F8" i="196"/>
  <c r="G8" i="196"/>
  <c r="H8" i="196"/>
  <c r="I8" i="196"/>
  <c r="I7" i="196" s="1"/>
  <c r="J8" i="196"/>
  <c r="K8" i="196"/>
  <c r="L8" i="196"/>
  <c r="M8" i="196"/>
  <c r="M7" i="196" s="1"/>
  <c r="N8" i="196"/>
  <c r="O8" i="196"/>
  <c r="P8" i="196"/>
  <c r="Q8" i="196"/>
  <c r="Q7" i="196" s="1"/>
  <c r="R8" i="196"/>
  <c r="S8" i="196"/>
  <c r="T8" i="196"/>
  <c r="U8" i="196"/>
  <c r="U7" i="196" s="1"/>
  <c r="V8" i="196"/>
  <c r="W8" i="196"/>
  <c r="X8" i="196"/>
  <c r="D54" i="195"/>
  <c r="E54" i="195"/>
  <c r="F54" i="195"/>
  <c r="G54" i="195"/>
  <c r="H54" i="195"/>
  <c r="I54" i="195"/>
  <c r="J54" i="195"/>
  <c r="K54" i="195"/>
  <c r="L54" i="195"/>
  <c r="M54" i="195"/>
  <c r="N54" i="195"/>
  <c r="O54" i="195"/>
  <c r="P54" i="195"/>
  <c r="Q54" i="195"/>
  <c r="R54" i="195"/>
  <c r="S54" i="195"/>
  <c r="D48" i="195"/>
  <c r="E48" i="195"/>
  <c r="F48" i="195"/>
  <c r="G48" i="195"/>
  <c r="H48" i="195"/>
  <c r="I48" i="195"/>
  <c r="J48" i="195"/>
  <c r="K48" i="195"/>
  <c r="L48" i="195"/>
  <c r="M48" i="195"/>
  <c r="N48" i="195"/>
  <c r="O48" i="195"/>
  <c r="P48" i="195"/>
  <c r="Q48" i="195"/>
  <c r="R48" i="195"/>
  <c r="S48" i="195"/>
  <c r="D43" i="195"/>
  <c r="E43" i="195"/>
  <c r="F43" i="195"/>
  <c r="G43" i="195"/>
  <c r="H43" i="195"/>
  <c r="I43" i="195"/>
  <c r="J43" i="195"/>
  <c r="K43" i="195"/>
  <c r="L43" i="195"/>
  <c r="M43" i="195"/>
  <c r="N43" i="195"/>
  <c r="O43" i="195"/>
  <c r="P43" i="195"/>
  <c r="Q43" i="195"/>
  <c r="R43" i="195"/>
  <c r="S43" i="195"/>
  <c r="D34" i="195"/>
  <c r="E34" i="195"/>
  <c r="F34" i="195"/>
  <c r="G34" i="195"/>
  <c r="H34" i="195"/>
  <c r="I34" i="195"/>
  <c r="J34" i="195"/>
  <c r="K34" i="195"/>
  <c r="L34" i="195"/>
  <c r="M34" i="195"/>
  <c r="N34" i="195"/>
  <c r="O34" i="195"/>
  <c r="P34" i="195"/>
  <c r="Q34" i="195"/>
  <c r="R34" i="195"/>
  <c r="S34" i="195"/>
  <c r="D27" i="195"/>
  <c r="E27" i="195"/>
  <c r="F27" i="195"/>
  <c r="G27" i="195"/>
  <c r="H27" i="195"/>
  <c r="I27" i="195"/>
  <c r="J27" i="195"/>
  <c r="K27" i="195"/>
  <c r="L27" i="195"/>
  <c r="M27" i="195"/>
  <c r="N27" i="195"/>
  <c r="O27" i="195"/>
  <c r="P27" i="195"/>
  <c r="Q27" i="195"/>
  <c r="R27" i="195"/>
  <c r="S27" i="195"/>
  <c r="D21" i="195"/>
  <c r="E21" i="195"/>
  <c r="F21" i="195"/>
  <c r="G21" i="195"/>
  <c r="H21" i="195"/>
  <c r="I21" i="195"/>
  <c r="J21" i="195"/>
  <c r="K21" i="195"/>
  <c r="L21" i="195"/>
  <c r="M21" i="195"/>
  <c r="N21" i="195"/>
  <c r="O21" i="195"/>
  <c r="P21" i="195"/>
  <c r="Q21" i="195"/>
  <c r="R21" i="195"/>
  <c r="S21" i="195"/>
  <c r="D20" i="195"/>
  <c r="E20" i="195"/>
  <c r="F20" i="195"/>
  <c r="G20" i="195"/>
  <c r="H20" i="195"/>
  <c r="I20" i="195"/>
  <c r="J20" i="195"/>
  <c r="K20" i="195"/>
  <c r="L20" i="195"/>
  <c r="M20" i="195"/>
  <c r="N20" i="195"/>
  <c r="O20" i="195"/>
  <c r="P20" i="195"/>
  <c r="Q20" i="195"/>
  <c r="R20" i="195"/>
  <c r="S20" i="195"/>
  <c r="D14" i="195"/>
  <c r="E14" i="195"/>
  <c r="F14" i="195"/>
  <c r="G14" i="195"/>
  <c r="H14" i="195"/>
  <c r="I14" i="195"/>
  <c r="J14" i="195"/>
  <c r="K14" i="195"/>
  <c r="L14" i="195"/>
  <c r="M14" i="195"/>
  <c r="N14" i="195"/>
  <c r="O14" i="195"/>
  <c r="P14" i="195"/>
  <c r="Q14" i="195"/>
  <c r="R14" i="195"/>
  <c r="S14" i="195"/>
  <c r="D9" i="195"/>
  <c r="E9" i="195"/>
  <c r="F9" i="195"/>
  <c r="G9" i="195"/>
  <c r="H9" i="195"/>
  <c r="I9" i="195"/>
  <c r="J9" i="195"/>
  <c r="K9" i="195"/>
  <c r="L9" i="195"/>
  <c r="M9" i="195"/>
  <c r="N9" i="195"/>
  <c r="O9" i="195"/>
  <c r="P9" i="195"/>
  <c r="Q9" i="195"/>
  <c r="R9" i="195"/>
  <c r="S9" i="195"/>
  <c r="C14" i="195"/>
  <c r="C9" i="195"/>
  <c r="D7" i="195"/>
  <c r="E7" i="195"/>
  <c r="F7" i="195"/>
  <c r="F6" i="195" s="1"/>
  <c r="G7" i="195"/>
  <c r="H7" i="195"/>
  <c r="I7" i="195"/>
  <c r="J7" i="195"/>
  <c r="J6" i="195" s="1"/>
  <c r="K7" i="195"/>
  <c r="L7" i="195"/>
  <c r="M7" i="195"/>
  <c r="N7" i="195"/>
  <c r="N6" i="195" s="1"/>
  <c r="O7" i="195"/>
  <c r="P7" i="195"/>
  <c r="Q7" i="195"/>
  <c r="R7" i="195"/>
  <c r="R6" i="195" s="1"/>
  <c r="S7" i="195"/>
  <c r="D55" i="194"/>
  <c r="E55" i="194"/>
  <c r="F55" i="194"/>
  <c r="G55" i="194"/>
  <c r="H55" i="194"/>
  <c r="I55" i="194"/>
  <c r="J55" i="194"/>
  <c r="K55" i="194"/>
  <c r="L55" i="194"/>
  <c r="M55" i="194"/>
  <c r="N55" i="194"/>
  <c r="O55" i="194"/>
  <c r="P55" i="194"/>
  <c r="Q55" i="194"/>
  <c r="R55" i="194"/>
  <c r="S55" i="194"/>
  <c r="D49" i="194"/>
  <c r="E49" i="194"/>
  <c r="F49" i="194"/>
  <c r="G49" i="194"/>
  <c r="H49" i="194"/>
  <c r="I49" i="194"/>
  <c r="J49" i="194"/>
  <c r="K49" i="194"/>
  <c r="L49" i="194"/>
  <c r="M49" i="194"/>
  <c r="N49" i="194"/>
  <c r="O49" i="194"/>
  <c r="P49" i="194"/>
  <c r="Q49" i="194"/>
  <c r="R49" i="194"/>
  <c r="S49" i="194"/>
  <c r="D44" i="194"/>
  <c r="E44" i="194"/>
  <c r="F44" i="194"/>
  <c r="G44" i="194"/>
  <c r="H44" i="194"/>
  <c r="I44" i="194"/>
  <c r="J44" i="194"/>
  <c r="K44" i="194"/>
  <c r="L44" i="194"/>
  <c r="M44" i="194"/>
  <c r="N44" i="194"/>
  <c r="O44" i="194"/>
  <c r="P44" i="194"/>
  <c r="Q44" i="194"/>
  <c r="R44" i="194"/>
  <c r="S44" i="194"/>
  <c r="D35" i="194"/>
  <c r="E35" i="194"/>
  <c r="F35" i="194"/>
  <c r="G35" i="194"/>
  <c r="H35" i="194"/>
  <c r="I35" i="194"/>
  <c r="J35" i="194"/>
  <c r="K35" i="194"/>
  <c r="L35" i="194"/>
  <c r="M35" i="194"/>
  <c r="N35" i="194"/>
  <c r="O35" i="194"/>
  <c r="P35" i="194"/>
  <c r="Q35" i="194"/>
  <c r="R35" i="194"/>
  <c r="S35" i="194"/>
  <c r="D28" i="194"/>
  <c r="E28" i="194"/>
  <c r="F28" i="194"/>
  <c r="G28" i="194"/>
  <c r="H28" i="194"/>
  <c r="I28" i="194"/>
  <c r="J28" i="194"/>
  <c r="K28" i="194"/>
  <c r="L28" i="194"/>
  <c r="M28" i="194"/>
  <c r="N28" i="194"/>
  <c r="O28" i="194"/>
  <c r="P28" i="194"/>
  <c r="Q28" i="194"/>
  <c r="R28" i="194"/>
  <c r="S28" i="194"/>
  <c r="D22" i="194"/>
  <c r="E22" i="194"/>
  <c r="F22" i="194"/>
  <c r="G22" i="194"/>
  <c r="H22" i="194"/>
  <c r="I22" i="194"/>
  <c r="J22" i="194"/>
  <c r="K22" i="194"/>
  <c r="L22" i="194"/>
  <c r="M22" i="194"/>
  <c r="N22" i="194"/>
  <c r="O22" i="194"/>
  <c r="P22" i="194"/>
  <c r="Q22" i="194"/>
  <c r="R22" i="194"/>
  <c r="S22" i="194"/>
  <c r="D21" i="194"/>
  <c r="E21" i="194"/>
  <c r="F21" i="194"/>
  <c r="G21" i="194"/>
  <c r="H21" i="194"/>
  <c r="I21" i="194"/>
  <c r="J21" i="194"/>
  <c r="K21" i="194"/>
  <c r="L21" i="194"/>
  <c r="M21" i="194"/>
  <c r="N21" i="194"/>
  <c r="O21" i="194"/>
  <c r="P21" i="194"/>
  <c r="Q21" i="194"/>
  <c r="R21" i="194"/>
  <c r="S21" i="194"/>
  <c r="D15" i="194"/>
  <c r="E15" i="194"/>
  <c r="F15" i="194"/>
  <c r="G15" i="194"/>
  <c r="H15" i="194"/>
  <c r="I15" i="194"/>
  <c r="J15" i="194"/>
  <c r="K15" i="194"/>
  <c r="L15" i="194"/>
  <c r="M15" i="194"/>
  <c r="N15" i="194"/>
  <c r="O15" i="194"/>
  <c r="P15" i="194"/>
  <c r="Q15" i="194"/>
  <c r="R15" i="194"/>
  <c r="S15" i="194"/>
  <c r="D10" i="194"/>
  <c r="E10" i="194"/>
  <c r="F10" i="194"/>
  <c r="G10" i="194"/>
  <c r="H10" i="194"/>
  <c r="I10" i="194"/>
  <c r="J10" i="194"/>
  <c r="K10" i="194"/>
  <c r="L10" i="194"/>
  <c r="M10" i="194"/>
  <c r="N10" i="194"/>
  <c r="O10" i="194"/>
  <c r="P10" i="194"/>
  <c r="Q10" i="194"/>
  <c r="R10" i="194"/>
  <c r="S10" i="194"/>
  <c r="D8" i="194"/>
  <c r="D7" i="194" s="1"/>
  <c r="D6" i="194" s="1"/>
  <c r="E8" i="194"/>
  <c r="E7" i="194" s="1"/>
  <c r="E6" i="194" s="1"/>
  <c r="F8" i="194"/>
  <c r="G8" i="194"/>
  <c r="G7" i="194" s="1"/>
  <c r="G6" i="194" s="1"/>
  <c r="H8" i="194"/>
  <c r="H7" i="194" s="1"/>
  <c r="H6" i="194" s="1"/>
  <c r="I8" i="194"/>
  <c r="I7" i="194" s="1"/>
  <c r="I6" i="194" s="1"/>
  <c r="J8" i="194"/>
  <c r="J7" i="194" s="1"/>
  <c r="J6" i="194" s="1"/>
  <c r="K8" i="194"/>
  <c r="K7" i="194" s="1"/>
  <c r="K6" i="194" s="1"/>
  <c r="L8" i="194"/>
  <c r="L7" i="194" s="1"/>
  <c r="L6" i="194" s="1"/>
  <c r="M8" i="194"/>
  <c r="M7" i="194" s="1"/>
  <c r="M6" i="194" s="1"/>
  <c r="N8" i="194"/>
  <c r="N7" i="194" s="1"/>
  <c r="N6" i="194" s="1"/>
  <c r="O8" i="194"/>
  <c r="O7" i="194" s="1"/>
  <c r="O6" i="194" s="1"/>
  <c r="P8" i="194"/>
  <c r="P7" i="194" s="1"/>
  <c r="P6" i="194" s="1"/>
  <c r="Q8" i="194"/>
  <c r="Q7" i="194" s="1"/>
  <c r="Q6" i="194" s="1"/>
  <c r="R8" i="194"/>
  <c r="R7" i="194" s="1"/>
  <c r="R6" i="194" s="1"/>
  <c r="S8" i="194"/>
  <c r="S7" i="194" s="1"/>
  <c r="S6" i="194" s="1"/>
  <c r="C21" i="195"/>
  <c r="C20" i="195" s="1"/>
  <c r="C22" i="196"/>
  <c r="C24" i="197"/>
  <c r="C22" i="198"/>
  <c r="C22" i="194"/>
  <c r="C23" i="197"/>
  <c r="C54" i="195"/>
  <c r="C55" i="196"/>
  <c r="C57" i="197"/>
  <c r="C55" i="198"/>
  <c r="C55" i="194"/>
  <c r="C48" i="195"/>
  <c r="C49" i="196"/>
  <c r="C51" i="197"/>
  <c r="C49" i="198"/>
  <c r="C49" i="194"/>
  <c r="C43" i="195"/>
  <c r="C44" i="196"/>
  <c r="C21" i="196" s="1"/>
  <c r="C46" i="197"/>
  <c r="C44" i="198"/>
  <c r="C44" i="194"/>
  <c r="C34" i="195"/>
  <c r="C35" i="196"/>
  <c r="C37" i="197"/>
  <c r="C35" i="198"/>
  <c r="C35" i="194"/>
  <c r="C27" i="195"/>
  <c r="C28" i="196"/>
  <c r="C30" i="197"/>
  <c r="C28" i="198"/>
  <c r="C28" i="194"/>
  <c r="C15" i="196"/>
  <c r="C17" i="197"/>
  <c r="C15" i="198"/>
  <c r="C15" i="194"/>
  <c r="C10" i="196"/>
  <c r="C12" i="197"/>
  <c r="C10" i="198"/>
  <c r="C10" i="194"/>
  <c r="C7" i="195"/>
  <c r="C6" i="195" s="1"/>
  <c r="C8" i="196"/>
  <c r="C10" i="197"/>
  <c r="C9" i="197"/>
  <c r="C8" i="198"/>
  <c r="C8" i="194"/>
  <c r="C7" i="198" l="1"/>
  <c r="C21" i="198"/>
  <c r="F7" i="194"/>
  <c r="F6" i="194" s="1"/>
  <c r="C21" i="194"/>
  <c r="W21" i="196"/>
  <c r="S21" i="196"/>
  <c r="O21" i="196"/>
  <c r="D27" i="199"/>
  <c r="E27" i="199" s="1"/>
  <c r="D9" i="199"/>
  <c r="D14" i="199"/>
  <c r="C14" i="199"/>
  <c r="E14" i="199" s="1"/>
  <c r="E34" i="199"/>
  <c r="E48" i="199"/>
  <c r="D43" i="199"/>
  <c r="E43" i="199" s="1"/>
  <c r="C9" i="199"/>
  <c r="E7" i="199"/>
  <c r="Q6" i="198"/>
  <c r="I6" i="198"/>
  <c r="E6" i="198"/>
  <c r="S6" i="198"/>
  <c r="O6" i="198"/>
  <c r="K6" i="198"/>
  <c r="G6" i="198"/>
  <c r="R6" i="198"/>
  <c r="N6" i="198"/>
  <c r="J6" i="198"/>
  <c r="F6" i="198"/>
  <c r="P6" i="198"/>
  <c r="L6" i="198"/>
  <c r="D6" i="198"/>
  <c r="M7" i="198"/>
  <c r="M6" i="198" s="1"/>
  <c r="H7" i="198"/>
  <c r="H6" i="198" s="1"/>
  <c r="L8" i="197"/>
  <c r="H8" i="197"/>
  <c r="S8" i="197"/>
  <c r="K8" i="197"/>
  <c r="R8" i="197"/>
  <c r="N8" i="197"/>
  <c r="J8" i="197"/>
  <c r="F8" i="197"/>
  <c r="D8" i="197"/>
  <c r="O8" i="197"/>
  <c r="G8" i="197"/>
  <c r="Q8" i="197"/>
  <c r="M8" i="197"/>
  <c r="I8" i="197"/>
  <c r="E8" i="197"/>
  <c r="P9" i="197"/>
  <c r="P8" i="197" s="1"/>
  <c r="G21" i="196"/>
  <c r="V21" i="196"/>
  <c r="R21" i="196"/>
  <c r="N21" i="196"/>
  <c r="J21" i="196"/>
  <c r="F21" i="196"/>
  <c r="K21" i="196"/>
  <c r="U21" i="196"/>
  <c r="Q21" i="196"/>
  <c r="M21" i="196"/>
  <c r="I21" i="196"/>
  <c r="E21" i="196"/>
  <c r="X21" i="196"/>
  <c r="T21" i="196"/>
  <c r="P21" i="196"/>
  <c r="P6" i="196" s="1"/>
  <c r="L21" i="196"/>
  <c r="H21" i="196"/>
  <c r="D21" i="196"/>
  <c r="U6" i="196"/>
  <c r="Q6" i="196"/>
  <c r="M6" i="196"/>
  <c r="I6" i="196"/>
  <c r="E6" i="196"/>
  <c r="X7" i="196"/>
  <c r="X6" i="196" s="1"/>
  <c r="T7" i="196"/>
  <c r="T6" i="196" s="1"/>
  <c r="L7" i="196"/>
  <c r="H7" i="196"/>
  <c r="D7" i="196"/>
  <c r="W7" i="196"/>
  <c r="W6" i="196" s="1"/>
  <c r="S7" i="196"/>
  <c r="S6" i="196" s="1"/>
  <c r="O7" i="196"/>
  <c r="O6" i="196" s="1"/>
  <c r="K7" i="196"/>
  <c r="G7" i="196"/>
  <c r="V7" i="196"/>
  <c r="R7" i="196"/>
  <c r="R6" i="196" s="1"/>
  <c r="N7" i="196"/>
  <c r="J7" i="196"/>
  <c r="F7" i="196"/>
  <c r="R5" i="195"/>
  <c r="N5" i="195"/>
  <c r="J5" i="195"/>
  <c r="F5" i="195"/>
  <c r="P6" i="195"/>
  <c r="P5" i="195" s="1"/>
  <c r="L6" i="195"/>
  <c r="L5" i="195" s="1"/>
  <c r="H6" i="195"/>
  <c r="H5" i="195" s="1"/>
  <c r="D6" i="195"/>
  <c r="D5" i="195" s="1"/>
  <c r="S6" i="195"/>
  <c r="S5" i="195" s="1"/>
  <c r="O6" i="195"/>
  <c r="O5" i="195" s="1"/>
  <c r="K6" i="195"/>
  <c r="K5" i="195" s="1"/>
  <c r="G6" i="195"/>
  <c r="G5" i="195" s="1"/>
  <c r="Q6" i="195"/>
  <c r="Q5" i="195" s="1"/>
  <c r="M6" i="195"/>
  <c r="M5" i="195" s="1"/>
  <c r="I6" i="195"/>
  <c r="I5" i="195" s="1"/>
  <c r="E6" i="195"/>
  <c r="E5" i="195" s="1"/>
  <c r="C7" i="196"/>
  <c r="N6" i="196" l="1"/>
  <c r="D6" i="199"/>
  <c r="C6" i="199"/>
  <c r="E6" i="199" s="1"/>
  <c r="E9" i="199"/>
  <c r="F6" i="196"/>
  <c r="V6" i="196"/>
  <c r="J6" i="196"/>
  <c r="G6" i="196"/>
  <c r="K6" i="196"/>
  <c r="H6" i="196"/>
  <c r="L6" i="196"/>
  <c r="D6" i="196"/>
  <c r="M32" i="199" l="1"/>
  <c r="K32" i="199"/>
  <c r="I32" i="199"/>
  <c r="G32" i="199"/>
  <c r="M13" i="199"/>
  <c r="K13" i="199"/>
  <c r="I13" i="199"/>
  <c r="G13" i="199"/>
  <c r="M53" i="199"/>
  <c r="K53" i="199"/>
  <c r="I53" i="199"/>
  <c r="G53" i="199"/>
  <c r="M19" i="199"/>
  <c r="K19" i="199"/>
  <c r="I19" i="199"/>
  <c r="G19" i="199"/>
  <c r="R7" i="199"/>
  <c r="P7" i="199"/>
  <c r="N7" i="199"/>
  <c r="M25" i="199"/>
  <c r="K25" i="199"/>
  <c r="I25" i="199"/>
  <c r="G25" i="199"/>
  <c r="M18" i="199"/>
  <c r="K18" i="199"/>
  <c r="I18" i="199"/>
  <c r="G18" i="199"/>
  <c r="M17" i="199"/>
  <c r="K17" i="199"/>
  <c r="I17" i="199"/>
  <c r="G17" i="199"/>
  <c r="M12" i="199"/>
  <c r="K12" i="199"/>
  <c r="I12" i="199"/>
  <c r="G12" i="199"/>
  <c r="M16" i="199"/>
  <c r="K16" i="199"/>
  <c r="I16" i="199"/>
  <c r="G16" i="199"/>
  <c r="M11" i="199"/>
  <c r="K11" i="199"/>
  <c r="I11" i="199"/>
  <c r="G11" i="199"/>
  <c r="N14" i="199"/>
  <c r="O14" i="199" s="1"/>
  <c r="M52" i="199"/>
  <c r="K52" i="199"/>
  <c r="I52" i="199"/>
  <c r="G52" i="199"/>
  <c r="M51" i="199"/>
  <c r="K51" i="199"/>
  <c r="I51" i="199"/>
  <c r="G51" i="199"/>
  <c r="M54" i="199"/>
  <c r="K54" i="199"/>
  <c r="I54" i="199"/>
  <c r="G54" i="199"/>
  <c r="M41" i="199"/>
  <c r="K41" i="199"/>
  <c r="I41" i="199"/>
  <c r="G41" i="199"/>
  <c r="M40" i="199"/>
  <c r="K40" i="199"/>
  <c r="I40" i="199"/>
  <c r="G40" i="199"/>
  <c r="M39" i="199"/>
  <c r="K39" i="199"/>
  <c r="I39" i="199"/>
  <c r="G39" i="199"/>
  <c r="M42" i="199"/>
  <c r="K42" i="199"/>
  <c r="I42" i="199"/>
  <c r="G42" i="199"/>
  <c r="M38" i="199"/>
  <c r="K38" i="199"/>
  <c r="I38" i="199"/>
  <c r="G38" i="199"/>
  <c r="M37" i="199"/>
  <c r="K37" i="199"/>
  <c r="I37" i="199"/>
  <c r="G37" i="199"/>
  <c r="M36" i="199"/>
  <c r="K36" i="199"/>
  <c r="I36" i="199"/>
  <c r="G36" i="199"/>
  <c r="M46" i="199"/>
  <c r="K46" i="199"/>
  <c r="I46" i="199"/>
  <c r="G46" i="199"/>
  <c r="M45" i="199"/>
  <c r="K45" i="199"/>
  <c r="I45" i="199"/>
  <c r="G45" i="199"/>
  <c r="M47" i="199"/>
  <c r="K47" i="199"/>
  <c r="I47" i="199"/>
  <c r="G47" i="199"/>
  <c r="M31" i="199"/>
  <c r="K31" i="199"/>
  <c r="I31" i="199"/>
  <c r="G31" i="199"/>
  <c r="M30" i="199"/>
  <c r="K30" i="199"/>
  <c r="I30" i="199"/>
  <c r="G30" i="199"/>
  <c r="M29" i="199"/>
  <c r="K29" i="199"/>
  <c r="I29" i="199"/>
  <c r="G29" i="199"/>
  <c r="M33" i="199"/>
  <c r="K33" i="199"/>
  <c r="I33" i="199"/>
  <c r="G33" i="199"/>
  <c r="H26" i="199"/>
  <c r="M24" i="199"/>
  <c r="K24" i="199"/>
  <c r="I24" i="199"/>
  <c r="G24" i="199"/>
  <c r="M23" i="199"/>
  <c r="K23" i="199"/>
  <c r="I23" i="199"/>
  <c r="G23" i="199"/>
  <c r="C26" i="199" l="1"/>
  <c r="F48" i="199"/>
  <c r="N48" i="199"/>
  <c r="O48" i="199" s="1"/>
  <c r="H48" i="199"/>
  <c r="I48" i="199" s="1"/>
  <c r="P48" i="199"/>
  <c r="Q48" i="199" s="1"/>
  <c r="L48" i="199"/>
  <c r="M48" i="199" s="1"/>
  <c r="J48" i="199"/>
  <c r="R48" i="199"/>
  <c r="P21" i="199"/>
  <c r="P27" i="199"/>
  <c r="Q27" i="199" s="1"/>
  <c r="R43" i="199"/>
  <c r="S43" i="199" s="1"/>
  <c r="R34" i="199"/>
  <c r="S34" i="199" s="1"/>
  <c r="S48" i="199"/>
  <c r="P9" i="199"/>
  <c r="Q9" i="199" s="1"/>
  <c r="I22" i="199"/>
  <c r="H21" i="199"/>
  <c r="H27" i="199"/>
  <c r="I27" i="199" s="1"/>
  <c r="I28" i="199"/>
  <c r="J34" i="199"/>
  <c r="K34" i="199" s="1"/>
  <c r="K35" i="199"/>
  <c r="K22" i="199"/>
  <c r="J21" i="199"/>
  <c r="R21" i="199"/>
  <c r="J27" i="199"/>
  <c r="K27" i="199" s="1"/>
  <c r="K28" i="199"/>
  <c r="R27" i="199"/>
  <c r="S27" i="199" s="1"/>
  <c r="L43" i="199"/>
  <c r="M43" i="199" s="1"/>
  <c r="M44" i="199"/>
  <c r="L34" i="199"/>
  <c r="M34" i="199" s="1"/>
  <c r="M35" i="199"/>
  <c r="M50" i="199"/>
  <c r="F14" i="199"/>
  <c r="G14" i="199" s="1"/>
  <c r="G15" i="199"/>
  <c r="J9" i="199"/>
  <c r="K9" i="199" s="1"/>
  <c r="K10" i="199"/>
  <c r="R9" i="199"/>
  <c r="S9" i="199" s="1"/>
  <c r="J7" i="199"/>
  <c r="K8" i="199"/>
  <c r="S7" i="199"/>
  <c r="L21" i="199"/>
  <c r="M22" i="199"/>
  <c r="L27" i="199"/>
  <c r="M27" i="199" s="1"/>
  <c r="M28" i="199"/>
  <c r="G44" i="199"/>
  <c r="F43" i="199"/>
  <c r="G43" i="199" s="1"/>
  <c r="N43" i="199"/>
  <c r="O43" i="199" s="1"/>
  <c r="F34" i="199"/>
  <c r="G34" i="199" s="1"/>
  <c r="G35" i="199"/>
  <c r="N34" i="199"/>
  <c r="O34" i="199" s="1"/>
  <c r="G48" i="199"/>
  <c r="G50" i="199"/>
  <c r="I15" i="199"/>
  <c r="H14" i="199"/>
  <c r="I14" i="199" s="1"/>
  <c r="P14" i="199"/>
  <c r="Q14" i="199" s="1"/>
  <c r="M10" i="199"/>
  <c r="L9" i="199"/>
  <c r="M9" i="199" s="1"/>
  <c r="L7" i="199"/>
  <c r="M8" i="199"/>
  <c r="G58" i="199"/>
  <c r="F21" i="199"/>
  <c r="G22" i="199"/>
  <c r="N21" i="199"/>
  <c r="F27" i="199"/>
  <c r="G28" i="199"/>
  <c r="N27" i="199"/>
  <c r="O27" i="199" s="1"/>
  <c r="H43" i="199"/>
  <c r="I43" i="199" s="1"/>
  <c r="I44" i="199"/>
  <c r="P43" i="199"/>
  <c r="Q43" i="199" s="1"/>
  <c r="I35" i="199"/>
  <c r="H34" i="199"/>
  <c r="I34" i="199" s="1"/>
  <c r="P34" i="199"/>
  <c r="Q34" i="199" s="1"/>
  <c r="I50" i="199"/>
  <c r="I49" i="199"/>
  <c r="J14" i="199"/>
  <c r="K14" i="199" s="1"/>
  <c r="K15" i="199"/>
  <c r="R14" i="199"/>
  <c r="S14" i="199" s="1"/>
  <c r="F9" i="199"/>
  <c r="G9" i="199" s="1"/>
  <c r="G10" i="199"/>
  <c r="N9" i="199"/>
  <c r="O9" i="199" s="1"/>
  <c r="G8" i="199"/>
  <c r="F7" i="199"/>
  <c r="O7" i="199"/>
  <c r="J43" i="199"/>
  <c r="K43" i="199" s="1"/>
  <c r="K44" i="199"/>
  <c r="K48" i="199"/>
  <c r="K50" i="199"/>
  <c r="L14" i="199"/>
  <c r="M14" i="199" s="1"/>
  <c r="M15" i="199"/>
  <c r="M56" i="199"/>
  <c r="H9" i="199"/>
  <c r="I9" i="199" s="1"/>
  <c r="I10" i="199"/>
  <c r="M57" i="199"/>
  <c r="I8" i="199"/>
  <c r="H7" i="199"/>
  <c r="Q7" i="199"/>
  <c r="D59" i="192"/>
  <c r="D58" i="192"/>
  <c r="D57" i="192"/>
  <c r="F59" i="192"/>
  <c r="F58" i="192"/>
  <c r="F57" i="192"/>
  <c r="H59" i="192"/>
  <c r="H58" i="192"/>
  <c r="H57" i="192"/>
  <c r="J59" i="192"/>
  <c r="J58" i="192"/>
  <c r="J57" i="192"/>
  <c r="J55" i="192"/>
  <c r="J54" i="192"/>
  <c r="J53" i="192"/>
  <c r="J52" i="192"/>
  <c r="J51" i="192"/>
  <c r="J50" i="192"/>
  <c r="H55" i="192"/>
  <c r="H54" i="192"/>
  <c r="H53" i="192"/>
  <c r="H52" i="192"/>
  <c r="H51" i="192"/>
  <c r="H50" i="192"/>
  <c r="F55" i="192"/>
  <c r="F54" i="192"/>
  <c r="F53" i="192"/>
  <c r="F52" i="192"/>
  <c r="F51" i="192"/>
  <c r="F50" i="192"/>
  <c r="D55" i="192"/>
  <c r="D54" i="192"/>
  <c r="D53" i="192"/>
  <c r="D52" i="192"/>
  <c r="D51" i="192"/>
  <c r="D50" i="192"/>
  <c r="D48" i="192"/>
  <c r="D47" i="192"/>
  <c r="D46" i="192"/>
  <c r="D45" i="192"/>
  <c r="F48" i="192"/>
  <c r="F47" i="192"/>
  <c r="F46" i="192"/>
  <c r="F45" i="192"/>
  <c r="H48" i="192"/>
  <c r="H47" i="192"/>
  <c r="H46" i="192"/>
  <c r="H45" i="192"/>
  <c r="J48" i="192"/>
  <c r="J47" i="192"/>
  <c r="J46" i="192"/>
  <c r="J45" i="192"/>
  <c r="J43" i="192"/>
  <c r="J42" i="192"/>
  <c r="J41" i="192"/>
  <c r="J40" i="192"/>
  <c r="J39" i="192"/>
  <c r="J38" i="192"/>
  <c r="J37" i="192"/>
  <c r="J36" i="192"/>
  <c r="H43" i="192"/>
  <c r="H42" i="192"/>
  <c r="H41" i="192"/>
  <c r="H40" i="192"/>
  <c r="H39" i="192"/>
  <c r="H38" i="192"/>
  <c r="H37" i="192"/>
  <c r="H36" i="192"/>
  <c r="F43" i="192"/>
  <c r="F42" i="192"/>
  <c r="F41" i="192"/>
  <c r="F40" i="192"/>
  <c r="F39" i="192"/>
  <c r="F38" i="192"/>
  <c r="F37" i="192"/>
  <c r="F36" i="192"/>
  <c r="D43" i="192"/>
  <c r="D42" i="192"/>
  <c r="D41" i="192"/>
  <c r="D40" i="192"/>
  <c r="D39" i="192"/>
  <c r="D38" i="192"/>
  <c r="D37" i="192"/>
  <c r="D36" i="192"/>
  <c r="D34" i="192"/>
  <c r="D33" i="192"/>
  <c r="D32" i="192"/>
  <c r="D31" i="192"/>
  <c r="D30" i="192"/>
  <c r="D29" i="192"/>
  <c r="F34" i="192"/>
  <c r="F33" i="192"/>
  <c r="F32" i="192"/>
  <c r="F31" i="192"/>
  <c r="F30" i="192"/>
  <c r="F29" i="192"/>
  <c r="H34" i="192"/>
  <c r="H33" i="192"/>
  <c r="H32" i="192"/>
  <c r="H31" i="192"/>
  <c r="H30" i="192"/>
  <c r="H29" i="192"/>
  <c r="J34" i="192"/>
  <c r="J33" i="192"/>
  <c r="J32" i="192"/>
  <c r="J31" i="192"/>
  <c r="J30" i="192"/>
  <c r="J29" i="192"/>
  <c r="J27" i="192"/>
  <c r="J26" i="192"/>
  <c r="J25" i="192"/>
  <c r="J24" i="192"/>
  <c r="J23" i="192"/>
  <c r="H27" i="192"/>
  <c r="H26" i="192"/>
  <c r="H25" i="192"/>
  <c r="H24" i="192"/>
  <c r="H23" i="192"/>
  <c r="F27" i="192"/>
  <c r="F26" i="192"/>
  <c r="F25" i="192"/>
  <c r="F24" i="192"/>
  <c r="F23" i="192"/>
  <c r="D27" i="192"/>
  <c r="D26" i="192"/>
  <c r="D25" i="192"/>
  <c r="D24" i="192"/>
  <c r="D23" i="192"/>
  <c r="J20" i="192"/>
  <c r="J19" i="192"/>
  <c r="J18" i="192"/>
  <c r="J17" i="192"/>
  <c r="J16" i="192"/>
  <c r="H20" i="192"/>
  <c r="H19" i="192"/>
  <c r="H18" i="192"/>
  <c r="H17" i="192"/>
  <c r="H16" i="192"/>
  <c r="F20" i="192"/>
  <c r="F19" i="192"/>
  <c r="F18" i="192"/>
  <c r="F17" i="192"/>
  <c r="F16" i="192"/>
  <c r="D20" i="192"/>
  <c r="D19" i="192"/>
  <c r="D18" i="192"/>
  <c r="D17" i="192"/>
  <c r="D16" i="192"/>
  <c r="D14" i="192"/>
  <c r="D13" i="192"/>
  <c r="D12" i="192"/>
  <c r="D11" i="192"/>
  <c r="F14" i="192"/>
  <c r="F13" i="192"/>
  <c r="F12" i="192"/>
  <c r="F11" i="192"/>
  <c r="H14" i="192"/>
  <c r="H13" i="192"/>
  <c r="H12" i="192"/>
  <c r="H11" i="192"/>
  <c r="J14" i="192"/>
  <c r="J13" i="192"/>
  <c r="J12" i="192"/>
  <c r="J11" i="192"/>
  <c r="J9" i="192"/>
  <c r="H9" i="192"/>
  <c r="F9" i="192"/>
  <c r="D9" i="192"/>
  <c r="C21" i="199" l="1"/>
  <c r="E21" i="199" s="1"/>
  <c r="G26" i="199"/>
  <c r="M26" i="199"/>
  <c r="K26" i="199"/>
  <c r="G21" i="199"/>
  <c r="I26" i="199"/>
  <c r="K56" i="199"/>
  <c r="N6" i="199"/>
  <c r="K58" i="199"/>
  <c r="G57" i="199"/>
  <c r="K57" i="199"/>
  <c r="O6" i="199"/>
  <c r="M7" i="199"/>
  <c r="L6" i="199"/>
  <c r="M21" i="199"/>
  <c r="S21" i="199"/>
  <c r="F6" i="199"/>
  <c r="G7" i="199"/>
  <c r="G27" i="199"/>
  <c r="M58" i="199"/>
  <c r="K7" i="199"/>
  <c r="J6" i="199"/>
  <c r="M49" i="199"/>
  <c r="K21" i="199"/>
  <c r="P6" i="199"/>
  <c r="G56" i="199"/>
  <c r="K49" i="199"/>
  <c r="I58" i="199"/>
  <c r="O21" i="199"/>
  <c r="G49" i="199"/>
  <c r="I57" i="199"/>
  <c r="I56" i="199"/>
  <c r="H6" i="199"/>
  <c r="I7" i="199"/>
  <c r="R6" i="199"/>
  <c r="I21" i="199"/>
  <c r="R59" i="202"/>
  <c r="R58" i="202"/>
  <c r="R57" i="202"/>
  <c r="R55" i="202"/>
  <c r="R54" i="202"/>
  <c r="R53" i="202"/>
  <c r="R52" i="202"/>
  <c r="R51" i="202"/>
  <c r="R50" i="202"/>
  <c r="P55" i="202"/>
  <c r="P54" i="202"/>
  <c r="P53" i="202"/>
  <c r="P52" i="202"/>
  <c r="P51" i="202"/>
  <c r="P50" i="202"/>
  <c r="P59" i="202"/>
  <c r="P58" i="202"/>
  <c r="P57" i="202"/>
  <c r="N59" i="202"/>
  <c r="N58" i="202"/>
  <c r="N57" i="202"/>
  <c r="N55" i="202"/>
  <c r="N54" i="202"/>
  <c r="N53" i="202"/>
  <c r="N52" i="202"/>
  <c r="N51" i="202"/>
  <c r="N50" i="202"/>
  <c r="L55" i="202"/>
  <c r="L54" i="202"/>
  <c r="L53" i="202"/>
  <c r="L52" i="202"/>
  <c r="L51" i="202"/>
  <c r="L50" i="202"/>
  <c r="L59" i="202"/>
  <c r="L58" i="202"/>
  <c r="L57" i="202"/>
  <c r="J59" i="202"/>
  <c r="J58" i="202"/>
  <c r="J57" i="202"/>
  <c r="J55" i="202"/>
  <c r="J54" i="202"/>
  <c r="J53" i="202"/>
  <c r="J52" i="202"/>
  <c r="J51" i="202"/>
  <c r="J50" i="202"/>
  <c r="R48" i="202"/>
  <c r="R47" i="202"/>
  <c r="R46" i="202"/>
  <c r="R45" i="202"/>
  <c r="P48" i="202"/>
  <c r="P47" i="202"/>
  <c r="P46" i="202"/>
  <c r="P45" i="202"/>
  <c r="N48" i="202"/>
  <c r="N47" i="202"/>
  <c r="N46" i="202"/>
  <c r="N45" i="202"/>
  <c r="L48" i="202"/>
  <c r="L47" i="202"/>
  <c r="L46" i="202"/>
  <c r="L45" i="202"/>
  <c r="J48" i="202"/>
  <c r="J47" i="202"/>
  <c r="J46" i="202"/>
  <c r="J45" i="202"/>
  <c r="L34" i="202"/>
  <c r="L33" i="202"/>
  <c r="L32" i="202"/>
  <c r="L31" i="202"/>
  <c r="L30" i="202"/>
  <c r="L29" i="202"/>
  <c r="J34" i="202"/>
  <c r="J33" i="202"/>
  <c r="J32" i="202"/>
  <c r="J31" i="202"/>
  <c r="J30" i="202"/>
  <c r="J29" i="202"/>
  <c r="J43" i="202"/>
  <c r="J42" i="202"/>
  <c r="J41" i="202"/>
  <c r="J40" i="202"/>
  <c r="J39" i="202"/>
  <c r="J38" i="202"/>
  <c r="J37" i="202"/>
  <c r="J36" i="202"/>
  <c r="L43" i="202"/>
  <c r="L42" i="202"/>
  <c r="L41" i="202"/>
  <c r="L40" i="202"/>
  <c r="L39" i="202"/>
  <c r="L38" i="202"/>
  <c r="L37" i="202"/>
  <c r="L36" i="202"/>
  <c r="N43" i="202"/>
  <c r="N42" i="202"/>
  <c r="N41" i="202"/>
  <c r="N40" i="202"/>
  <c r="N39" i="202"/>
  <c r="N38" i="202"/>
  <c r="N37" i="202"/>
  <c r="N36" i="202"/>
  <c r="N34" i="202"/>
  <c r="N33" i="202"/>
  <c r="N32" i="202"/>
  <c r="N31" i="202"/>
  <c r="N30" i="202"/>
  <c r="N28" i="202" s="1"/>
  <c r="N29" i="202"/>
  <c r="P43" i="202"/>
  <c r="P42" i="202"/>
  <c r="P41" i="202"/>
  <c r="P40" i="202"/>
  <c r="P39" i="202"/>
  <c r="P38" i="202"/>
  <c r="P37" i="202"/>
  <c r="P36" i="202"/>
  <c r="P34" i="202"/>
  <c r="P33" i="202"/>
  <c r="P32" i="202"/>
  <c r="P31" i="202"/>
  <c r="P30" i="202"/>
  <c r="P29" i="202"/>
  <c r="R43" i="202"/>
  <c r="R42" i="202"/>
  <c r="R41" i="202"/>
  <c r="R40" i="202"/>
  <c r="R39" i="202"/>
  <c r="R38" i="202"/>
  <c r="R37" i="202"/>
  <c r="R36" i="202"/>
  <c r="R34" i="202"/>
  <c r="R33" i="202"/>
  <c r="R32" i="202"/>
  <c r="R31" i="202"/>
  <c r="R30" i="202"/>
  <c r="R29" i="202"/>
  <c r="R27" i="202"/>
  <c r="R26" i="202"/>
  <c r="R25" i="202"/>
  <c r="R24" i="202"/>
  <c r="R23" i="202"/>
  <c r="P27" i="202"/>
  <c r="P26" i="202"/>
  <c r="P25" i="202"/>
  <c r="P24" i="202"/>
  <c r="P23" i="202"/>
  <c r="N27" i="202"/>
  <c r="N26" i="202"/>
  <c r="N25" i="202"/>
  <c r="N24" i="202"/>
  <c r="N23" i="202"/>
  <c r="L27" i="202"/>
  <c r="L26" i="202"/>
  <c r="L25" i="202"/>
  <c r="L24" i="202"/>
  <c r="L23" i="202"/>
  <c r="J27" i="202"/>
  <c r="J26" i="202"/>
  <c r="J25" i="202"/>
  <c r="J24" i="202"/>
  <c r="J23" i="202"/>
  <c r="R20" i="202"/>
  <c r="R19" i="202"/>
  <c r="R18" i="202"/>
  <c r="R17" i="202"/>
  <c r="R16" i="202"/>
  <c r="R15" i="202" s="1"/>
  <c r="P20" i="202"/>
  <c r="P19" i="202"/>
  <c r="P18" i="202"/>
  <c r="P17" i="202"/>
  <c r="P16" i="202"/>
  <c r="N20" i="202"/>
  <c r="N19" i="202"/>
  <c r="N18" i="202"/>
  <c r="N17" i="202"/>
  <c r="N16" i="202"/>
  <c r="L20" i="202"/>
  <c r="L19" i="202"/>
  <c r="L18" i="202"/>
  <c r="L17" i="202"/>
  <c r="L16" i="202"/>
  <c r="L15" i="202" s="1"/>
  <c r="J20" i="202"/>
  <c r="J19" i="202"/>
  <c r="J18" i="202"/>
  <c r="J17" i="202"/>
  <c r="J16" i="202"/>
  <c r="R14" i="202"/>
  <c r="R13" i="202"/>
  <c r="R12" i="202"/>
  <c r="R11" i="202"/>
  <c r="P14" i="202"/>
  <c r="P13" i="202"/>
  <c r="P12" i="202"/>
  <c r="P11" i="202"/>
  <c r="N14" i="202"/>
  <c r="N13" i="202"/>
  <c r="N12" i="202"/>
  <c r="N11" i="202"/>
  <c r="L14" i="202"/>
  <c r="L13" i="202"/>
  <c r="L12" i="202"/>
  <c r="L11" i="202"/>
  <c r="R9" i="202"/>
  <c r="P9" i="202"/>
  <c r="N9" i="202"/>
  <c r="L9" i="202"/>
  <c r="J14" i="202"/>
  <c r="J13" i="202"/>
  <c r="J12" i="202"/>
  <c r="J11" i="202"/>
  <c r="J9" i="202"/>
  <c r="H59" i="202"/>
  <c r="F59" i="202"/>
  <c r="D59" i="202"/>
  <c r="C59" i="202"/>
  <c r="D58" i="202"/>
  <c r="C58" i="202"/>
  <c r="D57" i="202"/>
  <c r="C57" i="202"/>
  <c r="D55" i="202"/>
  <c r="C55" i="202"/>
  <c r="D54" i="202"/>
  <c r="C54" i="202"/>
  <c r="D53" i="202"/>
  <c r="C53" i="202"/>
  <c r="D52" i="202"/>
  <c r="C52" i="202"/>
  <c r="D51" i="202"/>
  <c r="C51" i="202"/>
  <c r="D50" i="202"/>
  <c r="C50" i="202"/>
  <c r="F55" i="202"/>
  <c r="F54" i="202"/>
  <c r="F53" i="202"/>
  <c r="F52" i="202"/>
  <c r="F51" i="202"/>
  <c r="F50" i="202"/>
  <c r="F58" i="202"/>
  <c r="F57" i="202"/>
  <c r="H58" i="202"/>
  <c r="H57" i="202"/>
  <c r="H55" i="202"/>
  <c r="H54" i="202"/>
  <c r="H53" i="202"/>
  <c r="H52" i="202"/>
  <c r="H51" i="202"/>
  <c r="H50" i="202"/>
  <c r="D48" i="202"/>
  <c r="C48" i="202"/>
  <c r="D47" i="202"/>
  <c r="C47" i="202"/>
  <c r="D46" i="202"/>
  <c r="C46" i="202"/>
  <c r="D45" i="202"/>
  <c r="C45" i="202"/>
  <c r="F48" i="202"/>
  <c r="F47" i="202"/>
  <c r="F46" i="202"/>
  <c r="F45" i="202"/>
  <c r="H48" i="202"/>
  <c r="H47" i="202"/>
  <c r="H46" i="202"/>
  <c r="H45" i="202"/>
  <c r="H43" i="202"/>
  <c r="H42" i="202"/>
  <c r="H41" i="202"/>
  <c r="H40" i="202"/>
  <c r="H39" i="202"/>
  <c r="H38" i="202"/>
  <c r="H37" i="202"/>
  <c r="H36" i="202"/>
  <c r="F43" i="202"/>
  <c r="F42" i="202"/>
  <c r="F41" i="202"/>
  <c r="F40" i="202"/>
  <c r="F39" i="202"/>
  <c r="F38" i="202"/>
  <c r="F37" i="202"/>
  <c r="F36" i="202"/>
  <c r="D43" i="202"/>
  <c r="C43" i="202"/>
  <c r="D42" i="202"/>
  <c r="C42" i="202"/>
  <c r="D41" i="202"/>
  <c r="C41" i="202"/>
  <c r="D40" i="202"/>
  <c r="C40" i="202"/>
  <c r="D39" i="202"/>
  <c r="C39" i="202"/>
  <c r="D38" i="202"/>
  <c r="C38" i="202"/>
  <c r="D37" i="202"/>
  <c r="C37" i="202"/>
  <c r="D36" i="202"/>
  <c r="C36" i="202"/>
  <c r="D34" i="202"/>
  <c r="C34" i="202"/>
  <c r="D33" i="202"/>
  <c r="C33" i="202"/>
  <c r="D32" i="202"/>
  <c r="C32" i="202"/>
  <c r="D31" i="202"/>
  <c r="C31" i="202"/>
  <c r="D30" i="202"/>
  <c r="C30" i="202"/>
  <c r="D29" i="202"/>
  <c r="D28" i="202" s="1"/>
  <c r="C29" i="202"/>
  <c r="C28" i="202" s="1"/>
  <c r="F34" i="202"/>
  <c r="F33" i="202"/>
  <c r="F32" i="202"/>
  <c r="F31" i="202"/>
  <c r="F30" i="202"/>
  <c r="F29" i="202"/>
  <c r="H34" i="202"/>
  <c r="H33" i="202"/>
  <c r="H32" i="202"/>
  <c r="H31" i="202"/>
  <c r="H30" i="202"/>
  <c r="H29" i="202"/>
  <c r="H27" i="202"/>
  <c r="H26" i="202"/>
  <c r="H25" i="202"/>
  <c r="H24" i="202"/>
  <c r="H23" i="202"/>
  <c r="F27" i="202"/>
  <c r="F26" i="202"/>
  <c r="F25" i="202"/>
  <c r="F24" i="202"/>
  <c r="F23" i="202"/>
  <c r="D27" i="202"/>
  <c r="C27" i="202"/>
  <c r="D26" i="202"/>
  <c r="C26" i="202"/>
  <c r="D25" i="202"/>
  <c r="C25" i="202"/>
  <c r="D24" i="202"/>
  <c r="C24" i="202"/>
  <c r="D23" i="202"/>
  <c r="C23" i="202"/>
  <c r="D20" i="202"/>
  <c r="C20" i="202"/>
  <c r="D19" i="202"/>
  <c r="C19" i="202"/>
  <c r="D18" i="202"/>
  <c r="C18" i="202"/>
  <c r="D17" i="202"/>
  <c r="C17" i="202"/>
  <c r="D16" i="202"/>
  <c r="C16" i="202"/>
  <c r="F20" i="202"/>
  <c r="F19" i="202"/>
  <c r="F18" i="202"/>
  <c r="F17" i="202"/>
  <c r="F16" i="202"/>
  <c r="H20" i="202"/>
  <c r="H19" i="202"/>
  <c r="H18" i="202"/>
  <c r="H17" i="202"/>
  <c r="H16" i="202"/>
  <c r="H14" i="202"/>
  <c r="H13" i="202"/>
  <c r="H12" i="202"/>
  <c r="H11" i="202"/>
  <c r="F14" i="202"/>
  <c r="F13" i="202"/>
  <c r="F12" i="202"/>
  <c r="F11" i="202"/>
  <c r="D14" i="202"/>
  <c r="C14" i="202"/>
  <c r="D13" i="202"/>
  <c r="C13" i="202"/>
  <c r="D12" i="202"/>
  <c r="C12" i="202"/>
  <c r="D11" i="202"/>
  <c r="C11" i="202"/>
  <c r="H9" i="202"/>
  <c r="F9" i="202"/>
  <c r="D9" i="202"/>
  <c r="C9" i="202"/>
  <c r="Q21" i="199" l="1"/>
  <c r="M6" i="199"/>
  <c r="Q6" i="199"/>
  <c r="K6" i="199"/>
  <c r="G6" i="199"/>
  <c r="S6" i="199"/>
  <c r="I6" i="199"/>
  <c r="P15" i="202"/>
  <c r="F28" i="202"/>
  <c r="H28" i="202"/>
  <c r="N15" i="202"/>
  <c r="R28" i="202"/>
  <c r="P28" i="202"/>
  <c r="J28" i="202"/>
  <c r="L28" i="202"/>
  <c r="O6" i="190"/>
  <c r="L9" i="207" l="1"/>
  <c r="L10" i="207"/>
  <c r="L11" i="207"/>
  <c r="L12" i="207"/>
  <c r="L13" i="207"/>
  <c r="L14" i="207"/>
  <c r="L15" i="207"/>
  <c r="L16" i="207"/>
  <c r="L17" i="207"/>
  <c r="L18" i="207"/>
  <c r="L19" i="207"/>
  <c r="L20" i="207"/>
  <c r="L21" i="207"/>
  <c r="L22" i="207"/>
  <c r="L23" i="207"/>
  <c r="L24" i="207"/>
  <c r="L25" i="207"/>
  <c r="L26" i="207"/>
  <c r="L27" i="207"/>
  <c r="L28" i="207"/>
  <c r="L29" i="207"/>
  <c r="L30" i="207"/>
  <c r="L31" i="207"/>
  <c r="L32" i="207"/>
  <c r="L33" i="207"/>
  <c r="L34" i="207"/>
  <c r="L35" i="207"/>
  <c r="L36" i="207"/>
  <c r="L37" i="207"/>
  <c r="L38" i="207"/>
  <c r="L39" i="207"/>
  <c r="L40" i="207"/>
  <c r="L41" i="207"/>
  <c r="L42" i="207"/>
  <c r="L43" i="207"/>
  <c r="L44" i="207"/>
  <c r="L45" i="207"/>
  <c r="L46" i="207"/>
  <c r="L47" i="207"/>
  <c r="L48" i="207"/>
  <c r="L49" i="207"/>
  <c r="L50" i="207"/>
  <c r="L51" i="207"/>
  <c r="L52" i="207"/>
  <c r="L53" i="207"/>
  <c r="L54" i="207"/>
  <c r="L55" i="207"/>
  <c r="L56" i="207"/>
  <c r="L57" i="207"/>
  <c r="L58" i="207"/>
  <c r="L59" i="207"/>
  <c r="L60" i="207"/>
  <c r="L61" i="207"/>
  <c r="L62" i="207"/>
  <c r="L63" i="207"/>
  <c r="L64" i="207"/>
  <c r="L8" i="207"/>
  <c r="D9" i="207"/>
  <c r="E9" i="207"/>
  <c r="F9" i="207"/>
  <c r="G9" i="207"/>
  <c r="G8" i="207" s="1"/>
  <c r="H9" i="207"/>
  <c r="I9" i="207"/>
  <c r="J9" i="207"/>
  <c r="K9" i="207"/>
  <c r="K8" i="207" s="1"/>
  <c r="M9" i="207"/>
  <c r="D8" i="207"/>
  <c r="E8" i="207"/>
  <c r="F8" i="207"/>
  <c r="H8" i="207"/>
  <c r="I8" i="207"/>
  <c r="J8" i="207"/>
  <c r="M8" i="207"/>
  <c r="C9" i="207"/>
  <c r="F53" i="207"/>
  <c r="D61" i="207"/>
  <c r="E61" i="207"/>
  <c r="F61" i="207"/>
  <c r="G61" i="207"/>
  <c r="H61" i="207"/>
  <c r="I61" i="207"/>
  <c r="J61" i="207"/>
  <c r="K61" i="207"/>
  <c r="M61" i="207"/>
  <c r="C61" i="207"/>
  <c r="D53" i="207"/>
  <c r="E53" i="207"/>
  <c r="G53" i="207"/>
  <c r="H53" i="207"/>
  <c r="I53" i="207"/>
  <c r="J53" i="207"/>
  <c r="K53" i="207"/>
  <c r="M53" i="207"/>
  <c r="C53" i="207"/>
  <c r="D48" i="207"/>
  <c r="E48" i="207"/>
  <c r="F48" i="207"/>
  <c r="G48" i="207"/>
  <c r="H48" i="207"/>
  <c r="I48" i="207"/>
  <c r="J48" i="207"/>
  <c r="K48" i="207"/>
  <c r="M48" i="207"/>
  <c r="C48" i="207"/>
  <c r="D38" i="207"/>
  <c r="E38" i="207"/>
  <c r="F38" i="207"/>
  <c r="G38" i="207"/>
  <c r="H38" i="207"/>
  <c r="I38" i="207"/>
  <c r="J38" i="207"/>
  <c r="K38" i="207"/>
  <c r="M38" i="207"/>
  <c r="C38" i="207"/>
  <c r="D30" i="207"/>
  <c r="E30" i="207"/>
  <c r="F30" i="207"/>
  <c r="G30" i="207"/>
  <c r="H30" i="207"/>
  <c r="I30" i="207"/>
  <c r="J30" i="207"/>
  <c r="K30" i="207"/>
  <c r="M30" i="207"/>
  <c r="C30" i="207"/>
  <c r="C23" i="207" s="1"/>
  <c r="D24" i="207"/>
  <c r="E24" i="207"/>
  <c r="F24" i="207"/>
  <c r="F23" i="207" s="1"/>
  <c r="G24" i="207"/>
  <c r="H24" i="207"/>
  <c r="I24" i="207"/>
  <c r="J24" i="207"/>
  <c r="J23" i="207" s="1"/>
  <c r="K24" i="207"/>
  <c r="M24" i="207"/>
  <c r="C24" i="207"/>
  <c r="E23" i="207"/>
  <c r="I23" i="207"/>
  <c r="M23" i="207"/>
  <c r="D17" i="207"/>
  <c r="E17" i="207"/>
  <c r="F17" i="207"/>
  <c r="G17" i="207"/>
  <c r="H17" i="207"/>
  <c r="I17" i="207"/>
  <c r="J17" i="207"/>
  <c r="K17" i="207"/>
  <c r="M17" i="207"/>
  <c r="C17" i="207"/>
  <c r="D12" i="207"/>
  <c r="E12" i="207"/>
  <c r="F12" i="207"/>
  <c r="G12" i="207"/>
  <c r="H12" i="207"/>
  <c r="I12" i="207"/>
  <c r="J12" i="207"/>
  <c r="K12" i="207"/>
  <c r="M12" i="207"/>
  <c r="C12" i="207"/>
  <c r="D10" i="207"/>
  <c r="E10" i="207"/>
  <c r="F10" i="207"/>
  <c r="G10" i="207"/>
  <c r="H10" i="207"/>
  <c r="I10" i="207"/>
  <c r="J10" i="207"/>
  <c r="K10" i="207"/>
  <c r="M10" i="207"/>
  <c r="C10" i="207"/>
  <c r="H23" i="207" l="1"/>
  <c r="D23" i="207"/>
  <c r="K23" i="207"/>
  <c r="G23" i="207"/>
  <c r="C8" i="207"/>
  <c r="F63" i="177"/>
  <c r="E6" i="177" l="1"/>
  <c r="F6" i="177" s="1"/>
  <c r="E7" i="177"/>
  <c r="F7" i="177" s="1"/>
  <c r="E8" i="177"/>
  <c r="F8" i="177" s="1"/>
  <c r="E9" i="177"/>
  <c r="F9" i="177" s="1"/>
  <c r="E10" i="177"/>
  <c r="F10" i="177" s="1"/>
  <c r="E11" i="177"/>
  <c r="F11" i="177" s="1"/>
  <c r="E12" i="177"/>
  <c r="F12" i="177" s="1"/>
  <c r="E13" i="177"/>
  <c r="F13" i="177" s="1"/>
  <c r="E14" i="177"/>
  <c r="F14" i="177" s="1"/>
  <c r="E15" i="177"/>
  <c r="F15" i="177" s="1"/>
  <c r="E16" i="177"/>
  <c r="F16" i="177" s="1"/>
  <c r="E17" i="177"/>
  <c r="F17" i="177" s="1"/>
  <c r="E18" i="177"/>
  <c r="F18" i="177" s="1"/>
  <c r="E19" i="177"/>
  <c r="F19" i="177" s="1"/>
  <c r="E20" i="177"/>
  <c r="F20" i="177" s="1"/>
  <c r="E21" i="177"/>
  <c r="F21" i="177" s="1"/>
  <c r="E22" i="177"/>
  <c r="F22" i="177" s="1"/>
  <c r="E23" i="177"/>
  <c r="F23" i="177" s="1"/>
  <c r="E24" i="177"/>
  <c r="F24" i="177" s="1"/>
  <c r="E25" i="177"/>
  <c r="F25" i="177" s="1"/>
  <c r="E26" i="177"/>
  <c r="F26" i="177" s="1"/>
  <c r="E27" i="177"/>
  <c r="F27" i="177" s="1"/>
  <c r="E28" i="177"/>
  <c r="F28" i="177" s="1"/>
  <c r="E29" i="177"/>
  <c r="F29" i="177" s="1"/>
  <c r="E30" i="177"/>
  <c r="F30" i="177" s="1"/>
  <c r="E31" i="177"/>
  <c r="F31" i="177" s="1"/>
  <c r="E32" i="177"/>
  <c r="F32" i="177" s="1"/>
  <c r="E33" i="177"/>
  <c r="F33" i="177"/>
  <c r="E34" i="177"/>
  <c r="F34" i="177" s="1"/>
  <c r="E35" i="177"/>
  <c r="F35" i="177" s="1"/>
  <c r="E36" i="177"/>
  <c r="F36" i="177" s="1"/>
  <c r="E37" i="177"/>
  <c r="F37" i="177"/>
  <c r="E38" i="177"/>
  <c r="F38" i="177" s="1"/>
  <c r="E39" i="177"/>
  <c r="F39" i="177" s="1"/>
  <c r="E40" i="177"/>
  <c r="F40" i="177" s="1"/>
  <c r="E41" i="177"/>
  <c r="F41" i="177" s="1"/>
  <c r="E42" i="177"/>
  <c r="F42" i="177" s="1"/>
  <c r="E43" i="177"/>
  <c r="F43" i="177" s="1"/>
  <c r="E44" i="177"/>
  <c r="F44" i="177" s="1"/>
  <c r="E45" i="177"/>
  <c r="F45" i="177"/>
  <c r="E46" i="177"/>
  <c r="F46" i="177" s="1"/>
  <c r="E47" i="177"/>
  <c r="F47" i="177" s="1"/>
  <c r="E48" i="177"/>
  <c r="F48" i="177" s="1"/>
  <c r="E49" i="177"/>
  <c r="F49" i="177"/>
  <c r="E50" i="177"/>
  <c r="F50" i="177" s="1"/>
  <c r="E51" i="177"/>
  <c r="F51" i="177"/>
  <c r="E52" i="177"/>
  <c r="F52" i="177" s="1"/>
  <c r="E53" i="177"/>
  <c r="F53" i="177"/>
  <c r="E54" i="177"/>
  <c r="F54" i="177" s="1"/>
  <c r="E55" i="177"/>
  <c r="F55" i="177" s="1"/>
  <c r="E56" i="177"/>
  <c r="F56" i="177" s="1"/>
  <c r="E57" i="177"/>
  <c r="F57" i="177" s="1"/>
  <c r="E58" i="177"/>
  <c r="F58" i="177" s="1"/>
  <c r="E59" i="177"/>
  <c r="F59" i="177" s="1"/>
  <c r="E60" i="177"/>
  <c r="F60" i="177" s="1"/>
  <c r="E61" i="177"/>
  <c r="F61" i="177" s="1"/>
  <c r="E62" i="177"/>
  <c r="F62" i="177" s="1"/>
  <c r="E63" i="177"/>
  <c r="E64" i="177"/>
  <c r="F64" i="177" s="1"/>
  <c r="E65" i="177"/>
  <c r="F65" i="177" s="1"/>
  <c r="E66" i="177"/>
  <c r="F66" i="177" s="1"/>
  <c r="E67" i="177"/>
  <c r="F67" i="177" s="1"/>
  <c r="E68" i="177"/>
  <c r="F68" i="177" s="1"/>
  <c r="E69" i="177"/>
  <c r="F69" i="177" s="1"/>
  <c r="E70" i="177"/>
  <c r="F70" i="177" s="1"/>
  <c r="E71" i="177"/>
  <c r="F71" i="177" s="1"/>
  <c r="E72" i="177"/>
  <c r="F72" i="177" s="1"/>
  <c r="E73" i="177"/>
  <c r="F73" i="177" s="1"/>
  <c r="E74" i="177"/>
  <c r="F74" i="177" s="1"/>
  <c r="E75" i="177"/>
  <c r="F75" i="177" s="1"/>
  <c r="E76" i="177"/>
  <c r="F76" i="177" s="1"/>
  <c r="E77" i="177"/>
  <c r="F77" i="177" s="1"/>
  <c r="E78" i="177"/>
  <c r="F78" i="177" s="1"/>
  <c r="E79" i="177"/>
  <c r="F79" i="177"/>
  <c r="E80" i="177"/>
  <c r="F80" i="177" s="1"/>
  <c r="E81" i="177"/>
  <c r="F81" i="177" s="1"/>
  <c r="E82" i="177"/>
  <c r="F82" i="177" s="1"/>
  <c r="E83" i="177"/>
  <c r="F83" i="177" s="1"/>
  <c r="E84" i="177"/>
  <c r="F84" i="177" s="1"/>
  <c r="E85" i="177"/>
  <c r="F85" i="177"/>
  <c r="E86" i="177"/>
  <c r="F86" i="177" s="1"/>
  <c r="E87" i="177"/>
  <c r="F87" i="177"/>
  <c r="F5" i="177"/>
  <c r="E5" i="177"/>
  <c r="S59" i="206" l="1"/>
  <c r="Q59" i="206"/>
  <c r="O59" i="206"/>
  <c r="M59" i="206"/>
  <c r="K59" i="206"/>
  <c r="I59" i="206"/>
  <c r="G59" i="206"/>
  <c r="E59" i="206"/>
  <c r="S58" i="206"/>
  <c r="Q58" i="206"/>
  <c r="O58" i="206"/>
  <c r="M58" i="206"/>
  <c r="K58" i="206"/>
  <c r="I58" i="206"/>
  <c r="G58" i="206"/>
  <c r="E58" i="206"/>
  <c r="S57" i="206"/>
  <c r="Q57" i="206"/>
  <c r="O57" i="206"/>
  <c r="M57" i="206"/>
  <c r="K57" i="206"/>
  <c r="I57" i="206"/>
  <c r="G57" i="206"/>
  <c r="E57" i="206"/>
  <c r="R56" i="206"/>
  <c r="P56" i="206"/>
  <c r="N56" i="206"/>
  <c r="L56" i="206"/>
  <c r="M56" i="206" s="1"/>
  <c r="J56" i="206"/>
  <c r="H56" i="206"/>
  <c r="I56" i="206" s="1"/>
  <c r="F56" i="206"/>
  <c r="D56" i="206"/>
  <c r="E56" i="206" s="1"/>
  <c r="C56" i="206"/>
  <c r="S55" i="206"/>
  <c r="Q55" i="206"/>
  <c r="O55" i="206"/>
  <c r="M55" i="206"/>
  <c r="K55" i="206"/>
  <c r="I55" i="206"/>
  <c r="G55" i="206"/>
  <c r="E55" i="206"/>
  <c r="S54" i="206"/>
  <c r="Q54" i="206"/>
  <c r="O54" i="206"/>
  <c r="M54" i="206"/>
  <c r="K54" i="206"/>
  <c r="I54" i="206"/>
  <c r="G54" i="206"/>
  <c r="E54" i="206"/>
  <c r="S53" i="206"/>
  <c r="Q53" i="206"/>
  <c r="O53" i="206"/>
  <c r="M53" i="206"/>
  <c r="K53" i="206"/>
  <c r="I53" i="206"/>
  <c r="G53" i="206"/>
  <c r="E53" i="206"/>
  <c r="S52" i="206"/>
  <c r="Q52" i="206"/>
  <c r="O52" i="206"/>
  <c r="M52" i="206"/>
  <c r="K52" i="206"/>
  <c r="I52" i="206"/>
  <c r="G52" i="206"/>
  <c r="E52" i="206"/>
  <c r="S51" i="206"/>
  <c r="Q51" i="206"/>
  <c r="O51" i="206"/>
  <c r="M51" i="206"/>
  <c r="K51" i="206"/>
  <c r="I51" i="206"/>
  <c r="G51" i="206"/>
  <c r="E51" i="206"/>
  <c r="S50" i="206"/>
  <c r="Q50" i="206"/>
  <c r="O50" i="206"/>
  <c r="M50" i="206"/>
  <c r="K50" i="206"/>
  <c r="I50" i="206"/>
  <c r="G50" i="206"/>
  <c r="E50" i="206"/>
  <c r="R49" i="206"/>
  <c r="P49" i="206"/>
  <c r="N49" i="206"/>
  <c r="L49" i="206"/>
  <c r="J49" i="206"/>
  <c r="H49" i="206"/>
  <c r="F49" i="206"/>
  <c r="D49" i="206"/>
  <c r="C49" i="206"/>
  <c r="S48" i="206"/>
  <c r="Q48" i="206"/>
  <c r="O48" i="206"/>
  <c r="M48" i="206"/>
  <c r="K48" i="206"/>
  <c r="I48" i="206"/>
  <c r="G48" i="206"/>
  <c r="E48" i="206"/>
  <c r="S47" i="206"/>
  <c r="Q47" i="206"/>
  <c r="O47" i="206"/>
  <c r="M47" i="206"/>
  <c r="K47" i="206"/>
  <c r="I47" i="206"/>
  <c r="G47" i="206"/>
  <c r="E47" i="206"/>
  <c r="S46" i="206"/>
  <c r="Q46" i="206"/>
  <c r="O46" i="206"/>
  <c r="M46" i="206"/>
  <c r="K46" i="206"/>
  <c r="I46" i="206"/>
  <c r="G46" i="206"/>
  <c r="E46" i="206"/>
  <c r="S45" i="206"/>
  <c r="Q45" i="206"/>
  <c r="O45" i="206"/>
  <c r="M45" i="206"/>
  <c r="K45" i="206"/>
  <c r="I45" i="206"/>
  <c r="G45" i="206"/>
  <c r="E45" i="206"/>
  <c r="R44" i="206"/>
  <c r="P44" i="206"/>
  <c r="N44" i="206"/>
  <c r="L44" i="206"/>
  <c r="J44" i="206"/>
  <c r="H44" i="206"/>
  <c r="F44" i="206"/>
  <c r="D44" i="206"/>
  <c r="C44" i="206"/>
  <c r="Q44" i="206" s="1"/>
  <c r="S43" i="206"/>
  <c r="Q43" i="206"/>
  <c r="O43" i="206"/>
  <c r="M43" i="206"/>
  <c r="K43" i="206"/>
  <c r="I43" i="206"/>
  <c r="G43" i="206"/>
  <c r="E43" i="206"/>
  <c r="S42" i="206"/>
  <c r="Q42" i="206"/>
  <c r="O42" i="206"/>
  <c r="M42" i="206"/>
  <c r="K42" i="206"/>
  <c r="I42" i="206"/>
  <c r="G42" i="206"/>
  <c r="E42" i="206"/>
  <c r="S41" i="206"/>
  <c r="Q41" i="206"/>
  <c r="O41" i="206"/>
  <c r="M41" i="206"/>
  <c r="K41" i="206"/>
  <c r="I41" i="206"/>
  <c r="G41" i="206"/>
  <c r="E41" i="206"/>
  <c r="S40" i="206"/>
  <c r="Q40" i="206"/>
  <c r="O40" i="206"/>
  <c r="M40" i="206"/>
  <c r="K40" i="206"/>
  <c r="I40" i="206"/>
  <c r="G40" i="206"/>
  <c r="E40" i="206"/>
  <c r="S39" i="206"/>
  <c r="Q39" i="206"/>
  <c r="O39" i="206"/>
  <c r="M39" i="206"/>
  <c r="K39" i="206"/>
  <c r="I39" i="206"/>
  <c r="G39" i="206"/>
  <c r="E39" i="206"/>
  <c r="S38" i="206"/>
  <c r="Q38" i="206"/>
  <c r="O38" i="206"/>
  <c r="M38" i="206"/>
  <c r="K38" i="206"/>
  <c r="I38" i="206"/>
  <c r="G38" i="206"/>
  <c r="E38" i="206"/>
  <c r="S37" i="206"/>
  <c r="Q37" i="206"/>
  <c r="O37" i="206"/>
  <c r="M37" i="206"/>
  <c r="K37" i="206"/>
  <c r="I37" i="206"/>
  <c r="G37" i="206"/>
  <c r="E37" i="206"/>
  <c r="S36" i="206"/>
  <c r="Q36" i="206"/>
  <c r="O36" i="206"/>
  <c r="M36" i="206"/>
  <c r="K36" i="206"/>
  <c r="I36" i="206"/>
  <c r="G36" i="206"/>
  <c r="E36" i="206"/>
  <c r="R35" i="206"/>
  <c r="P35" i="206"/>
  <c r="N35" i="206"/>
  <c r="L35" i="206"/>
  <c r="J35" i="206"/>
  <c r="H35" i="206"/>
  <c r="F35" i="206"/>
  <c r="D35" i="206"/>
  <c r="C35" i="206"/>
  <c r="S34" i="206"/>
  <c r="Q34" i="206"/>
  <c r="O34" i="206"/>
  <c r="M34" i="206"/>
  <c r="K34" i="206"/>
  <c r="I34" i="206"/>
  <c r="G34" i="206"/>
  <c r="E34" i="206"/>
  <c r="S33" i="206"/>
  <c r="Q33" i="206"/>
  <c r="O33" i="206"/>
  <c r="M33" i="206"/>
  <c r="K33" i="206"/>
  <c r="I33" i="206"/>
  <c r="G33" i="206"/>
  <c r="E33" i="206"/>
  <c r="S32" i="206"/>
  <c r="Q32" i="206"/>
  <c r="O32" i="206"/>
  <c r="M32" i="206"/>
  <c r="K32" i="206"/>
  <c r="I32" i="206"/>
  <c r="G32" i="206"/>
  <c r="E32" i="206"/>
  <c r="S31" i="206"/>
  <c r="Q31" i="206"/>
  <c r="O31" i="206"/>
  <c r="M31" i="206"/>
  <c r="K31" i="206"/>
  <c r="I31" i="206"/>
  <c r="G31" i="206"/>
  <c r="E31" i="206"/>
  <c r="S30" i="206"/>
  <c r="Q30" i="206"/>
  <c r="O30" i="206"/>
  <c r="M30" i="206"/>
  <c r="K30" i="206"/>
  <c r="I30" i="206"/>
  <c r="G30" i="206"/>
  <c r="E30" i="206"/>
  <c r="S29" i="206"/>
  <c r="Q29" i="206"/>
  <c r="O29" i="206"/>
  <c r="M29" i="206"/>
  <c r="K29" i="206"/>
  <c r="I29" i="206"/>
  <c r="G29" i="206"/>
  <c r="E29" i="206"/>
  <c r="S27" i="206"/>
  <c r="Q27" i="206"/>
  <c r="O27" i="206"/>
  <c r="M27" i="206"/>
  <c r="K27" i="206"/>
  <c r="I27" i="206"/>
  <c r="G27" i="206"/>
  <c r="E27" i="206"/>
  <c r="S26" i="206"/>
  <c r="Q26" i="206"/>
  <c r="O26" i="206"/>
  <c r="M26" i="206"/>
  <c r="K26" i="206"/>
  <c r="I26" i="206"/>
  <c r="G26" i="206"/>
  <c r="E26" i="206"/>
  <c r="S25" i="206"/>
  <c r="Q25" i="206"/>
  <c r="O25" i="206"/>
  <c r="M25" i="206"/>
  <c r="K25" i="206"/>
  <c r="I25" i="206"/>
  <c r="G25" i="206"/>
  <c r="E25" i="206"/>
  <c r="S24" i="206"/>
  <c r="Q24" i="206"/>
  <c r="O24" i="206"/>
  <c r="M24" i="206"/>
  <c r="K24" i="206"/>
  <c r="I24" i="206"/>
  <c r="G24" i="206"/>
  <c r="E24" i="206"/>
  <c r="S23" i="206"/>
  <c r="Q23" i="206"/>
  <c r="O23" i="206"/>
  <c r="M23" i="206"/>
  <c r="K23" i="206"/>
  <c r="I23" i="206"/>
  <c r="G23" i="206"/>
  <c r="E23" i="206"/>
  <c r="R22" i="206"/>
  <c r="P22" i="206"/>
  <c r="N22" i="206"/>
  <c r="O22" i="206" s="1"/>
  <c r="L22" i="206"/>
  <c r="J22" i="206"/>
  <c r="H22" i="206"/>
  <c r="F22" i="206"/>
  <c r="G22" i="206" s="1"/>
  <c r="D22" i="206"/>
  <c r="C22" i="206"/>
  <c r="S20" i="206"/>
  <c r="Q20" i="206"/>
  <c r="O20" i="206"/>
  <c r="M20" i="206"/>
  <c r="K20" i="206"/>
  <c r="I20" i="206"/>
  <c r="G20" i="206"/>
  <c r="E20" i="206"/>
  <c r="S19" i="206"/>
  <c r="Q19" i="206"/>
  <c r="O19" i="206"/>
  <c r="M19" i="206"/>
  <c r="K19" i="206"/>
  <c r="I19" i="206"/>
  <c r="G19" i="206"/>
  <c r="E19" i="206"/>
  <c r="S18" i="206"/>
  <c r="Q18" i="206"/>
  <c r="O18" i="206"/>
  <c r="M18" i="206"/>
  <c r="K18" i="206"/>
  <c r="I18" i="206"/>
  <c r="G18" i="206"/>
  <c r="E18" i="206"/>
  <c r="S17" i="206"/>
  <c r="Q17" i="206"/>
  <c r="O17" i="206"/>
  <c r="M17" i="206"/>
  <c r="K17" i="206"/>
  <c r="I17" i="206"/>
  <c r="G17" i="206"/>
  <c r="E17" i="206"/>
  <c r="S16" i="206"/>
  <c r="Q16" i="206"/>
  <c r="O16" i="206"/>
  <c r="M16" i="206"/>
  <c r="K16" i="206"/>
  <c r="I16" i="206"/>
  <c r="G16" i="206"/>
  <c r="E16" i="206"/>
  <c r="R15" i="206"/>
  <c r="P15" i="206"/>
  <c r="N15" i="206"/>
  <c r="L15" i="206"/>
  <c r="J15" i="206"/>
  <c r="H15" i="206"/>
  <c r="F15" i="206"/>
  <c r="D15" i="206"/>
  <c r="C15" i="206"/>
  <c r="S14" i="206"/>
  <c r="Q14" i="206"/>
  <c r="O14" i="206"/>
  <c r="M14" i="206"/>
  <c r="K14" i="206"/>
  <c r="I14" i="206"/>
  <c r="G14" i="206"/>
  <c r="E14" i="206"/>
  <c r="S13" i="206"/>
  <c r="Q13" i="206"/>
  <c r="O13" i="206"/>
  <c r="M13" i="206"/>
  <c r="K13" i="206"/>
  <c r="I13" i="206"/>
  <c r="G13" i="206"/>
  <c r="E13" i="206"/>
  <c r="S12" i="206"/>
  <c r="Q12" i="206"/>
  <c r="O12" i="206"/>
  <c r="M12" i="206"/>
  <c r="K12" i="206"/>
  <c r="I12" i="206"/>
  <c r="G12" i="206"/>
  <c r="E12" i="206"/>
  <c r="S11" i="206"/>
  <c r="Q11" i="206"/>
  <c r="O11" i="206"/>
  <c r="M11" i="206"/>
  <c r="K11" i="206"/>
  <c r="I11" i="206"/>
  <c r="G11" i="206"/>
  <c r="E11" i="206"/>
  <c r="R10" i="206"/>
  <c r="P10" i="206"/>
  <c r="N10" i="206"/>
  <c r="L10" i="206"/>
  <c r="J10" i="206"/>
  <c r="H10" i="206"/>
  <c r="F10" i="206"/>
  <c r="D10" i="206"/>
  <c r="C10" i="206"/>
  <c r="S10" i="206" s="1"/>
  <c r="S9" i="206"/>
  <c r="Q9" i="206"/>
  <c r="O9" i="206"/>
  <c r="M9" i="206"/>
  <c r="K9" i="206"/>
  <c r="I9" i="206"/>
  <c r="G9" i="206"/>
  <c r="E9" i="206"/>
  <c r="R8" i="206"/>
  <c r="P8" i="206"/>
  <c r="N8" i="206"/>
  <c r="L8" i="206"/>
  <c r="J8" i="206"/>
  <c r="H8" i="206"/>
  <c r="F8" i="206"/>
  <c r="D8" i="206"/>
  <c r="C8" i="206"/>
  <c r="S8" i="206" s="1"/>
  <c r="L5" i="201"/>
  <c r="J5" i="201"/>
  <c r="I5" i="201"/>
  <c r="K5" i="201"/>
  <c r="J153" i="201"/>
  <c r="J154" i="201"/>
  <c r="J155" i="201"/>
  <c r="J156" i="201"/>
  <c r="J157" i="201"/>
  <c r="J158" i="201"/>
  <c r="J159" i="201"/>
  <c r="J160" i="201"/>
  <c r="J161" i="201"/>
  <c r="J162" i="201"/>
  <c r="J163" i="201"/>
  <c r="J164" i="201"/>
  <c r="J165" i="201"/>
  <c r="J166" i="201"/>
  <c r="J167" i="201"/>
  <c r="J168" i="201"/>
  <c r="J169" i="201"/>
  <c r="J170" i="201"/>
  <c r="J171" i="201"/>
  <c r="J172" i="201"/>
  <c r="J173" i="201"/>
  <c r="J174" i="201"/>
  <c r="J175" i="201"/>
  <c r="J176" i="201"/>
  <c r="J177" i="201"/>
  <c r="J178" i="201"/>
  <c r="J179" i="201"/>
  <c r="J180" i="201"/>
  <c r="J181" i="201"/>
  <c r="J182" i="201"/>
  <c r="J183" i="201"/>
  <c r="J184" i="201"/>
  <c r="J185" i="201"/>
  <c r="J186" i="201"/>
  <c r="J187" i="201"/>
  <c r="J188" i="201"/>
  <c r="J189" i="201"/>
  <c r="J190" i="201"/>
  <c r="J191" i="201"/>
  <c r="J192" i="201"/>
  <c r="J193" i="201"/>
  <c r="J194" i="201"/>
  <c r="J195" i="201"/>
  <c r="J196" i="201"/>
  <c r="J197" i="201"/>
  <c r="J198" i="201"/>
  <c r="J199" i="201"/>
  <c r="J200" i="201"/>
  <c r="J201" i="201"/>
  <c r="J202" i="201"/>
  <c r="J203" i="201"/>
  <c r="J204" i="201"/>
  <c r="J205" i="201"/>
  <c r="J206" i="201"/>
  <c r="J207" i="201"/>
  <c r="J208" i="201"/>
  <c r="J209" i="201"/>
  <c r="J210" i="201"/>
  <c r="J211" i="201"/>
  <c r="J212" i="201"/>
  <c r="J213" i="201"/>
  <c r="J214" i="201"/>
  <c r="J215" i="201"/>
  <c r="J216" i="201"/>
  <c r="J217" i="201"/>
  <c r="J218" i="201"/>
  <c r="J219" i="201"/>
  <c r="J220" i="201"/>
  <c r="J221" i="201"/>
  <c r="J222" i="201"/>
  <c r="J223" i="201"/>
  <c r="J224" i="201"/>
  <c r="J225" i="201"/>
  <c r="J226" i="201"/>
  <c r="J227" i="201"/>
  <c r="J228" i="201"/>
  <c r="J229" i="201"/>
  <c r="J230" i="201"/>
  <c r="J231" i="201"/>
  <c r="J232" i="201"/>
  <c r="J233" i="201"/>
  <c r="J234" i="201"/>
  <c r="J235" i="201"/>
  <c r="J236" i="201"/>
  <c r="J237" i="201"/>
  <c r="J238" i="201"/>
  <c r="J239" i="201"/>
  <c r="J240" i="201"/>
  <c r="J241" i="201"/>
  <c r="J242" i="201"/>
  <c r="J243" i="201"/>
  <c r="J244" i="201"/>
  <c r="J245" i="201"/>
  <c r="J246" i="201"/>
  <c r="J247" i="201"/>
  <c r="J248" i="201"/>
  <c r="J249" i="201"/>
  <c r="J250" i="201"/>
  <c r="J251" i="201"/>
  <c r="J252" i="201"/>
  <c r="J253" i="201"/>
  <c r="J254" i="201"/>
  <c r="J255" i="201"/>
  <c r="J256" i="201"/>
  <c r="J257" i="201"/>
  <c r="J258" i="201"/>
  <c r="J259" i="201"/>
  <c r="J260" i="201"/>
  <c r="J261" i="201"/>
  <c r="J262" i="201"/>
  <c r="J263" i="201"/>
  <c r="J264" i="201"/>
  <c r="J265" i="201"/>
  <c r="J266" i="201"/>
  <c r="J267" i="201"/>
  <c r="J268" i="201"/>
  <c r="J269" i="201"/>
  <c r="J270" i="201"/>
  <c r="J271" i="201"/>
  <c r="J272" i="201"/>
  <c r="J273" i="201"/>
  <c r="J274" i="201"/>
  <c r="J275" i="201"/>
  <c r="J276" i="201"/>
  <c r="J277" i="201"/>
  <c r="J278" i="201"/>
  <c r="J279" i="201"/>
  <c r="J280" i="201"/>
  <c r="J281" i="201"/>
  <c r="J282" i="201"/>
  <c r="J283" i="201"/>
  <c r="J284" i="201"/>
  <c r="J285" i="201"/>
  <c r="J286" i="201"/>
  <c r="J287" i="201"/>
  <c r="J288" i="201"/>
  <c r="J289" i="201"/>
  <c r="J290" i="201"/>
  <c r="J291" i="201"/>
  <c r="J292" i="201"/>
  <c r="J293" i="201"/>
  <c r="J294" i="201"/>
  <c r="J295" i="201"/>
  <c r="J296" i="201"/>
  <c r="J297" i="201"/>
  <c r="J298" i="201"/>
  <c r="J299" i="201"/>
  <c r="J300" i="201"/>
  <c r="J301" i="201"/>
  <c r="J302" i="201"/>
  <c r="J303" i="201"/>
  <c r="J304" i="201"/>
  <c r="J305" i="201"/>
  <c r="J306" i="201"/>
  <c r="J307" i="201"/>
  <c r="J308" i="201"/>
  <c r="J309" i="201"/>
  <c r="J310" i="201"/>
  <c r="J311" i="201"/>
  <c r="J312" i="201"/>
  <c r="J313" i="201"/>
  <c r="J314" i="201"/>
  <c r="J315" i="201"/>
  <c r="J316" i="201"/>
  <c r="J317" i="201"/>
  <c r="J318" i="201"/>
  <c r="J319" i="201"/>
  <c r="J320" i="201"/>
  <c r="J321" i="201"/>
  <c r="J322" i="201"/>
  <c r="J323" i="201"/>
  <c r="J324" i="201"/>
  <c r="J325" i="201"/>
  <c r="J326" i="201"/>
  <c r="J327" i="201"/>
  <c r="J328" i="201"/>
  <c r="J329" i="201"/>
  <c r="J330" i="201"/>
  <c r="J331" i="201"/>
  <c r="J332" i="201"/>
  <c r="J333" i="201"/>
  <c r="J334" i="201"/>
  <c r="J335" i="201"/>
  <c r="J336" i="201"/>
  <c r="J337" i="201"/>
  <c r="J338" i="201"/>
  <c r="J339" i="201"/>
  <c r="J340" i="201"/>
  <c r="J341" i="201"/>
  <c r="J342" i="201"/>
  <c r="J343" i="201"/>
  <c r="J344" i="201"/>
  <c r="J345" i="201"/>
  <c r="J346" i="201"/>
  <c r="J347" i="201"/>
  <c r="J348" i="201"/>
  <c r="J349" i="201"/>
  <c r="J350" i="201"/>
  <c r="J351" i="201"/>
  <c r="J352" i="201"/>
  <c r="J353" i="201"/>
  <c r="J354" i="201"/>
  <c r="J355" i="201"/>
  <c r="J356" i="201"/>
  <c r="J357" i="201"/>
  <c r="J358" i="201"/>
  <c r="J359" i="201"/>
  <c r="J360" i="201"/>
  <c r="J361" i="201"/>
  <c r="J362" i="201"/>
  <c r="J363" i="201"/>
  <c r="J364" i="201"/>
  <c r="J365" i="201"/>
  <c r="J366" i="201"/>
  <c r="J367" i="201"/>
  <c r="J368" i="201"/>
  <c r="J369" i="201"/>
  <c r="J370" i="201"/>
  <c r="J371" i="201"/>
  <c r="J372" i="201"/>
  <c r="J373" i="201"/>
  <c r="J374" i="201"/>
  <c r="J375" i="201"/>
  <c r="J376" i="201"/>
  <c r="J377" i="201"/>
  <c r="J378" i="201"/>
  <c r="J379" i="201"/>
  <c r="J380" i="201"/>
  <c r="J381" i="201"/>
  <c r="J382" i="201"/>
  <c r="J383" i="201"/>
  <c r="J384" i="201"/>
  <c r="J385" i="201"/>
  <c r="L159" i="201"/>
  <c r="L160" i="201"/>
  <c r="L161" i="201"/>
  <c r="L162" i="201"/>
  <c r="L163" i="201"/>
  <c r="L164" i="201"/>
  <c r="L165" i="201"/>
  <c r="L166" i="201"/>
  <c r="L167" i="201"/>
  <c r="L168" i="201"/>
  <c r="L169" i="201"/>
  <c r="L170" i="201"/>
  <c r="L171" i="201"/>
  <c r="L172" i="201"/>
  <c r="L173" i="201"/>
  <c r="L174" i="201"/>
  <c r="L175" i="201"/>
  <c r="L176" i="201"/>
  <c r="L177" i="201"/>
  <c r="L178" i="201"/>
  <c r="L179" i="201"/>
  <c r="L180" i="201"/>
  <c r="L181" i="201"/>
  <c r="L182" i="201"/>
  <c r="L183" i="201"/>
  <c r="L184" i="201"/>
  <c r="L185" i="201"/>
  <c r="L186" i="201"/>
  <c r="L187" i="201"/>
  <c r="L188" i="201"/>
  <c r="L189" i="201"/>
  <c r="L190" i="201"/>
  <c r="L191" i="201"/>
  <c r="L192" i="201"/>
  <c r="L193" i="201"/>
  <c r="L194" i="201"/>
  <c r="L195" i="201"/>
  <c r="L196" i="201"/>
  <c r="L197" i="201"/>
  <c r="L198" i="201"/>
  <c r="L199" i="201"/>
  <c r="L200" i="201"/>
  <c r="L201" i="201"/>
  <c r="L202" i="201"/>
  <c r="L203" i="201"/>
  <c r="L204" i="201"/>
  <c r="L205" i="201"/>
  <c r="L206" i="201"/>
  <c r="L207" i="201"/>
  <c r="L208" i="201"/>
  <c r="L209" i="201"/>
  <c r="L210" i="201"/>
  <c r="L211" i="201"/>
  <c r="L212" i="201"/>
  <c r="L213" i="201"/>
  <c r="L214" i="201"/>
  <c r="L215" i="201"/>
  <c r="L216" i="201"/>
  <c r="L217" i="201"/>
  <c r="L218" i="201"/>
  <c r="L219" i="201"/>
  <c r="L220" i="201"/>
  <c r="L221" i="201"/>
  <c r="L222" i="201"/>
  <c r="L223" i="201"/>
  <c r="L224" i="201"/>
  <c r="L225" i="201"/>
  <c r="L226" i="201"/>
  <c r="L227" i="201"/>
  <c r="L228" i="201"/>
  <c r="L229" i="201"/>
  <c r="L230" i="201"/>
  <c r="L231" i="201"/>
  <c r="L232" i="201"/>
  <c r="L233" i="201"/>
  <c r="L234" i="201"/>
  <c r="L235" i="201"/>
  <c r="L236" i="201"/>
  <c r="L237" i="201"/>
  <c r="L238" i="201"/>
  <c r="L239" i="201"/>
  <c r="L240" i="201"/>
  <c r="L241" i="201"/>
  <c r="L242" i="201"/>
  <c r="L243" i="201"/>
  <c r="L244" i="201"/>
  <c r="L245" i="201"/>
  <c r="L246" i="201"/>
  <c r="L247" i="201"/>
  <c r="L248" i="201"/>
  <c r="L249" i="201"/>
  <c r="L250" i="201"/>
  <c r="L251" i="201"/>
  <c r="L252" i="201"/>
  <c r="L253" i="201"/>
  <c r="L254" i="201"/>
  <c r="L255" i="201"/>
  <c r="L256" i="201"/>
  <c r="L257" i="201"/>
  <c r="L258" i="201"/>
  <c r="L259" i="201"/>
  <c r="L260" i="201"/>
  <c r="L261" i="201"/>
  <c r="L262" i="201"/>
  <c r="L263" i="201"/>
  <c r="L264" i="201"/>
  <c r="L265" i="201"/>
  <c r="L266" i="201"/>
  <c r="L267" i="201"/>
  <c r="L268" i="201"/>
  <c r="L269" i="201"/>
  <c r="L270" i="201"/>
  <c r="L271" i="201"/>
  <c r="L272" i="201"/>
  <c r="L273" i="201"/>
  <c r="L274" i="201"/>
  <c r="L275" i="201"/>
  <c r="L276" i="201"/>
  <c r="L277" i="201"/>
  <c r="L278" i="201"/>
  <c r="L279" i="201"/>
  <c r="L280" i="201"/>
  <c r="L281" i="201"/>
  <c r="L282" i="201"/>
  <c r="L283" i="201"/>
  <c r="L284" i="201"/>
  <c r="L285" i="201"/>
  <c r="L286" i="201"/>
  <c r="L287" i="201"/>
  <c r="L288" i="201"/>
  <c r="L289" i="201"/>
  <c r="L290" i="201"/>
  <c r="L291" i="201"/>
  <c r="L292" i="201"/>
  <c r="L293" i="201"/>
  <c r="L294" i="201"/>
  <c r="L295" i="201"/>
  <c r="L296" i="201"/>
  <c r="L297" i="201"/>
  <c r="L298" i="201"/>
  <c r="L299" i="201"/>
  <c r="L300" i="201"/>
  <c r="L301" i="201"/>
  <c r="L302" i="201"/>
  <c r="L303" i="201"/>
  <c r="L304" i="201"/>
  <c r="L305" i="201"/>
  <c r="L306" i="201"/>
  <c r="L307" i="201"/>
  <c r="L308" i="201"/>
  <c r="L309" i="201"/>
  <c r="L310" i="201"/>
  <c r="L311" i="201"/>
  <c r="L312" i="201"/>
  <c r="L313" i="201"/>
  <c r="L314" i="201"/>
  <c r="L315" i="201"/>
  <c r="L316" i="201"/>
  <c r="L317" i="201"/>
  <c r="L318" i="201"/>
  <c r="L319" i="201"/>
  <c r="L320" i="201"/>
  <c r="L321" i="201"/>
  <c r="L322" i="201"/>
  <c r="L323" i="201"/>
  <c r="L324" i="201"/>
  <c r="L325" i="201"/>
  <c r="L326" i="201"/>
  <c r="L327" i="201"/>
  <c r="L328" i="201"/>
  <c r="L329" i="201"/>
  <c r="L330" i="201"/>
  <c r="L331" i="201"/>
  <c r="L332" i="201"/>
  <c r="L333" i="201"/>
  <c r="L334" i="201"/>
  <c r="L335" i="201"/>
  <c r="L336" i="201"/>
  <c r="L337" i="201"/>
  <c r="L338" i="201"/>
  <c r="L339" i="201"/>
  <c r="L340" i="201"/>
  <c r="L341" i="201"/>
  <c r="L342" i="201"/>
  <c r="L343" i="201"/>
  <c r="L344" i="201"/>
  <c r="L345" i="201"/>
  <c r="L346" i="201"/>
  <c r="L347" i="201"/>
  <c r="L348" i="201"/>
  <c r="L349" i="201"/>
  <c r="L350" i="201"/>
  <c r="L351" i="201"/>
  <c r="L352" i="201"/>
  <c r="L353" i="201"/>
  <c r="L354" i="201"/>
  <c r="L355" i="201"/>
  <c r="L356" i="201"/>
  <c r="L357" i="201"/>
  <c r="L358" i="201"/>
  <c r="L359" i="201"/>
  <c r="L360" i="201"/>
  <c r="L361" i="201"/>
  <c r="L362" i="201"/>
  <c r="L363" i="201"/>
  <c r="L364" i="201"/>
  <c r="L365" i="201"/>
  <c r="L366" i="201"/>
  <c r="L367" i="201"/>
  <c r="L368" i="201"/>
  <c r="L369" i="201"/>
  <c r="L370" i="201"/>
  <c r="L371" i="201"/>
  <c r="L372" i="201"/>
  <c r="L373" i="201"/>
  <c r="L374" i="201"/>
  <c r="L375" i="201"/>
  <c r="L376" i="201"/>
  <c r="L377" i="201"/>
  <c r="L378" i="201"/>
  <c r="L379" i="201"/>
  <c r="L380" i="201"/>
  <c r="L381" i="201"/>
  <c r="L382" i="201"/>
  <c r="L383" i="201"/>
  <c r="L384" i="201"/>
  <c r="L385" i="201"/>
  <c r="D380" i="201"/>
  <c r="E380" i="201"/>
  <c r="E359" i="201" s="1"/>
  <c r="F380" i="201"/>
  <c r="G380" i="201"/>
  <c r="H380" i="201"/>
  <c r="I380" i="201"/>
  <c r="I359" i="201" s="1"/>
  <c r="K380" i="201"/>
  <c r="C380" i="201"/>
  <c r="D371" i="201"/>
  <c r="E371" i="201"/>
  <c r="F371" i="201"/>
  <c r="G371" i="201"/>
  <c r="H371" i="201"/>
  <c r="I371" i="201"/>
  <c r="K371" i="201"/>
  <c r="C371" i="201"/>
  <c r="D360" i="201"/>
  <c r="E360" i="201"/>
  <c r="F360" i="201"/>
  <c r="G360" i="201"/>
  <c r="H360" i="201"/>
  <c r="I360" i="201"/>
  <c r="K360" i="201"/>
  <c r="C360" i="201"/>
  <c r="C359" i="201" s="1"/>
  <c r="F359" i="201"/>
  <c r="D349" i="201"/>
  <c r="E349" i="201"/>
  <c r="F349" i="201"/>
  <c r="G349" i="201"/>
  <c r="H349" i="201"/>
  <c r="I349" i="201"/>
  <c r="K349" i="201"/>
  <c r="C349" i="201"/>
  <c r="D339" i="201"/>
  <c r="E339" i="201"/>
  <c r="F339" i="201"/>
  <c r="G339" i="201"/>
  <c r="H339" i="201"/>
  <c r="I339" i="201"/>
  <c r="K339" i="201"/>
  <c r="C339" i="201"/>
  <c r="D324" i="201"/>
  <c r="E324" i="201"/>
  <c r="F324" i="201"/>
  <c r="G324" i="201"/>
  <c r="H324" i="201"/>
  <c r="I324" i="201"/>
  <c r="K324" i="201"/>
  <c r="C324" i="201"/>
  <c r="D317" i="201"/>
  <c r="E317" i="201"/>
  <c r="F317" i="201"/>
  <c r="G317" i="201"/>
  <c r="H317" i="201"/>
  <c r="I317" i="201"/>
  <c r="K317" i="201"/>
  <c r="C317" i="201"/>
  <c r="D302" i="201"/>
  <c r="D301" i="201" s="1"/>
  <c r="E302" i="201"/>
  <c r="F302" i="201"/>
  <c r="G302" i="201"/>
  <c r="H302" i="201"/>
  <c r="H301" i="201" s="1"/>
  <c r="I302" i="201"/>
  <c r="K302" i="201"/>
  <c r="C302" i="201"/>
  <c r="F301" i="201"/>
  <c r="D293" i="201"/>
  <c r="E293" i="201"/>
  <c r="F293" i="201"/>
  <c r="G293" i="201"/>
  <c r="H293" i="201"/>
  <c r="I293" i="201"/>
  <c r="K293" i="201"/>
  <c r="C293" i="201"/>
  <c r="D276" i="201"/>
  <c r="E276" i="201"/>
  <c r="E269" i="201" s="1"/>
  <c r="F276" i="201"/>
  <c r="G276" i="201"/>
  <c r="H276" i="201"/>
  <c r="I276" i="201"/>
  <c r="I269" i="201" s="1"/>
  <c r="K276" i="201"/>
  <c r="C276" i="201"/>
  <c r="D270" i="201"/>
  <c r="D269" i="201" s="1"/>
  <c r="E270" i="201"/>
  <c r="F270" i="201"/>
  <c r="G270" i="201"/>
  <c r="H270" i="201"/>
  <c r="I270" i="201"/>
  <c r="K270" i="201"/>
  <c r="C270" i="201"/>
  <c r="F269" i="201"/>
  <c r="D263" i="201"/>
  <c r="E263" i="201"/>
  <c r="F263" i="201"/>
  <c r="G263" i="201"/>
  <c r="H263" i="201"/>
  <c r="I263" i="201"/>
  <c r="K263" i="201"/>
  <c r="C263" i="201"/>
  <c r="D257" i="201"/>
  <c r="E257" i="201"/>
  <c r="F257" i="201"/>
  <c r="G257" i="201"/>
  <c r="H257" i="201"/>
  <c r="I257" i="201"/>
  <c r="K257" i="201"/>
  <c r="C257" i="201"/>
  <c r="D242" i="201"/>
  <c r="E242" i="201"/>
  <c r="F242" i="201"/>
  <c r="G242" i="201"/>
  <c r="H242" i="201"/>
  <c r="I242" i="201"/>
  <c r="K242" i="201"/>
  <c r="C242" i="201"/>
  <c r="D233" i="201"/>
  <c r="E233" i="201"/>
  <c r="F233" i="201"/>
  <c r="G233" i="201"/>
  <c r="H233" i="201"/>
  <c r="I233" i="201"/>
  <c r="K233" i="201"/>
  <c r="C233" i="201"/>
  <c r="D226" i="201"/>
  <c r="E226" i="201"/>
  <c r="F226" i="201"/>
  <c r="G226" i="201"/>
  <c r="H226" i="201"/>
  <c r="I226" i="201"/>
  <c r="I210" i="201" s="1"/>
  <c r="K226" i="201"/>
  <c r="C226" i="201"/>
  <c r="D218" i="201"/>
  <c r="E218" i="201"/>
  <c r="F218" i="201"/>
  <c r="G218" i="201"/>
  <c r="H218" i="201"/>
  <c r="I218" i="201"/>
  <c r="K218" i="201"/>
  <c r="C218" i="201"/>
  <c r="E210" i="201"/>
  <c r="F210" i="201"/>
  <c r="D211" i="201"/>
  <c r="E211" i="201"/>
  <c r="F211" i="201"/>
  <c r="G211" i="201"/>
  <c r="H211" i="201"/>
  <c r="I211" i="201"/>
  <c r="K211" i="201"/>
  <c r="C211" i="201"/>
  <c r="D203" i="201"/>
  <c r="E203" i="201"/>
  <c r="F203" i="201"/>
  <c r="G203" i="201"/>
  <c r="H203" i="201"/>
  <c r="I203" i="201"/>
  <c r="I158" i="201" s="1"/>
  <c r="K203" i="201"/>
  <c r="C203" i="201"/>
  <c r="D195" i="201"/>
  <c r="E195" i="201"/>
  <c r="F195" i="201"/>
  <c r="G195" i="201"/>
  <c r="H195" i="201"/>
  <c r="I195" i="201"/>
  <c r="K195" i="201"/>
  <c r="C195" i="201"/>
  <c r="D183" i="201"/>
  <c r="E183" i="201"/>
  <c r="E158" i="201" s="1"/>
  <c r="F183" i="201"/>
  <c r="G183" i="201"/>
  <c r="H183" i="201"/>
  <c r="I183" i="201"/>
  <c r="K183" i="201"/>
  <c r="C183" i="201"/>
  <c r="D170" i="201"/>
  <c r="E170" i="201"/>
  <c r="F170" i="201"/>
  <c r="G170" i="201"/>
  <c r="H170" i="201"/>
  <c r="I170" i="201"/>
  <c r="K170" i="201"/>
  <c r="K158" i="201" s="1"/>
  <c r="L158" i="201" s="1"/>
  <c r="C170" i="201"/>
  <c r="D159" i="201"/>
  <c r="E159" i="201"/>
  <c r="F159" i="201"/>
  <c r="G159" i="201"/>
  <c r="H159" i="201"/>
  <c r="I159" i="201"/>
  <c r="K159" i="201"/>
  <c r="C159" i="201"/>
  <c r="F158" i="201"/>
  <c r="D151" i="201"/>
  <c r="C151" i="201"/>
  <c r="D143" i="201"/>
  <c r="C143" i="201"/>
  <c r="D130" i="201"/>
  <c r="C130" i="201"/>
  <c r="E119" i="201"/>
  <c r="D119" i="201"/>
  <c r="C119" i="201"/>
  <c r="L108" i="201"/>
  <c r="L109" i="201"/>
  <c r="J108" i="201"/>
  <c r="J109" i="201"/>
  <c r="D109" i="201"/>
  <c r="E109" i="201"/>
  <c r="E108" i="201" s="1"/>
  <c r="F109" i="201"/>
  <c r="G109" i="201"/>
  <c r="H109" i="201"/>
  <c r="H108" i="201" s="1"/>
  <c r="I109" i="201"/>
  <c r="I108" i="201" s="1"/>
  <c r="K109" i="201"/>
  <c r="C109" i="201"/>
  <c r="F108" i="201"/>
  <c r="G108" i="201"/>
  <c r="K108" i="201"/>
  <c r="D99" i="201"/>
  <c r="C99" i="201"/>
  <c r="D92" i="201"/>
  <c r="C92" i="201"/>
  <c r="D85" i="201"/>
  <c r="C85" i="201"/>
  <c r="D78" i="201"/>
  <c r="C78" i="201"/>
  <c r="D71" i="201"/>
  <c r="C71" i="201"/>
  <c r="K70" i="201"/>
  <c r="L70" i="201"/>
  <c r="J70" i="201"/>
  <c r="E70" i="201"/>
  <c r="F70" i="201"/>
  <c r="G70" i="201"/>
  <c r="H70" i="201"/>
  <c r="I70" i="201"/>
  <c r="D48" i="201"/>
  <c r="E48" i="201"/>
  <c r="F48" i="201"/>
  <c r="G48" i="201"/>
  <c r="H48" i="201"/>
  <c r="I48" i="201"/>
  <c r="C48" i="201"/>
  <c r="K34" i="201"/>
  <c r="D34" i="201"/>
  <c r="E34" i="201"/>
  <c r="F34" i="201"/>
  <c r="G34" i="201"/>
  <c r="H34" i="201"/>
  <c r="I34" i="201"/>
  <c r="C34" i="201"/>
  <c r="K28" i="201"/>
  <c r="D28" i="201"/>
  <c r="D27" i="201" s="1"/>
  <c r="E28" i="201"/>
  <c r="E27" i="201" s="1"/>
  <c r="F28" i="201"/>
  <c r="G28" i="201"/>
  <c r="G27" i="201" s="1"/>
  <c r="H28" i="201"/>
  <c r="H27" i="201" s="1"/>
  <c r="I28" i="201"/>
  <c r="I27" i="201" s="1"/>
  <c r="J27" i="201" s="1"/>
  <c r="C28" i="201"/>
  <c r="J26" i="201"/>
  <c r="K27" i="201"/>
  <c r="F27" i="201"/>
  <c r="K7" i="201"/>
  <c r="I7" i="201"/>
  <c r="D8" i="201"/>
  <c r="C8" i="201"/>
  <c r="K9" i="201"/>
  <c r="I20" i="201"/>
  <c r="H21" i="206" l="1"/>
  <c r="H6" i="206" s="1"/>
  <c r="P21" i="206"/>
  <c r="I49" i="206"/>
  <c r="Q49" i="206"/>
  <c r="Q56" i="206"/>
  <c r="E44" i="206"/>
  <c r="M44" i="206"/>
  <c r="G44" i="206"/>
  <c r="K35" i="206"/>
  <c r="I44" i="206"/>
  <c r="I28" i="206"/>
  <c r="Q28" i="206"/>
  <c r="E28" i="206"/>
  <c r="M28" i="206"/>
  <c r="D7" i="206"/>
  <c r="L7" i="206"/>
  <c r="I15" i="206"/>
  <c r="Q15" i="206"/>
  <c r="E10" i="206"/>
  <c r="M10" i="206"/>
  <c r="K15" i="206"/>
  <c r="S15" i="206"/>
  <c r="E35" i="206"/>
  <c r="M35" i="206"/>
  <c r="S44" i="206"/>
  <c r="S35" i="206"/>
  <c r="H7" i="206"/>
  <c r="P7" i="206"/>
  <c r="E15" i="206"/>
  <c r="M15" i="206"/>
  <c r="K22" i="206"/>
  <c r="S22" i="206"/>
  <c r="G35" i="206"/>
  <c r="O35" i="206"/>
  <c r="O44" i="206"/>
  <c r="O49" i="206"/>
  <c r="S49" i="206"/>
  <c r="I10" i="206"/>
  <c r="Q10" i="206"/>
  <c r="G15" i="206"/>
  <c r="O15" i="206"/>
  <c r="D21" i="206"/>
  <c r="L21" i="206"/>
  <c r="O28" i="206"/>
  <c r="I35" i="206"/>
  <c r="Q35" i="206"/>
  <c r="K44" i="206"/>
  <c r="E49" i="206"/>
  <c r="M49" i="206"/>
  <c r="O56" i="206"/>
  <c r="G10" i="206"/>
  <c r="O10" i="206"/>
  <c r="K28" i="206"/>
  <c r="S28" i="206"/>
  <c r="K56" i="206"/>
  <c r="S56" i="206"/>
  <c r="F7" i="206"/>
  <c r="N7" i="206"/>
  <c r="E8" i="206"/>
  <c r="Q8" i="206"/>
  <c r="J21" i="206"/>
  <c r="R21" i="206"/>
  <c r="I22" i="206"/>
  <c r="Q22" i="206"/>
  <c r="C7" i="206"/>
  <c r="I7" i="206" s="1"/>
  <c r="C21" i="206"/>
  <c r="K10" i="206"/>
  <c r="G28" i="206"/>
  <c r="G56" i="206"/>
  <c r="J7" i="206"/>
  <c r="R7" i="206"/>
  <c r="I8" i="206"/>
  <c r="M8" i="206"/>
  <c r="F21" i="206"/>
  <c r="G21" i="206" s="1"/>
  <c r="N21" i="206"/>
  <c r="E22" i="206"/>
  <c r="M22" i="206"/>
  <c r="G8" i="206"/>
  <c r="K8" i="206"/>
  <c r="O8" i="206"/>
  <c r="G49" i="206"/>
  <c r="K49" i="206"/>
  <c r="H359" i="201"/>
  <c r="D359" i="201"/>
  <c r="K359" i="201"/>
  <c r="G359" i="201"/>
  <c r="K301" i="201"/>
  <c r="G301" i="201"/>
  <c r="I301" i="201"/>
  <c r="E301" i="201"/>
  <c r="E107" i="201" s="1"/>
  <c r="H269" i="201"/>
  <c r="H107" i="201" s="1"/>
  <c r="C269" i="201"/>
  <c r="G269" i="201"/>
  <c r="K269" i="201"/>
  <c r="D210" i="201"/>
  <c r="K210" i="201"/>
  <c r="G210" i="201"/>
  <c r="F107" i="201"/>
  <c r="H210" i="201"/>
  <c r="C210" i="201"/>
  <c r="C158" i="201"/>
  <c r="G158" i="201"/>
  <c r="H158" i="201"/>
  <c r="D158" i="201"/>
  <c r="I107" i="201"/>
  <c r="C108" i="201"/>
  <c r="D108" i="201"/>
  <c r="D70" i="201"/>
  <c r="C70" i="201"/>
  <c r="C27" i="201"/>
  <c r="L27" i="201"/>
  <c r="D7" i="201"/>
  <c r="D6" i="201" s="1"/>
  <c r="E7" i="201"/>
  <c r="E6" i="201" s="1"/>
  <c r="F7" i="201"/>
  <c r="G7" i="201"/>
  <c r="H7" i="201"/>
  <c r="H6" i="201" s="1"/>
  <c r="C7" i="201"/>
  <c r="C6" i="201" s="1"/>
  <c r="F6" i="201"/>
  <c r="G6" i="201"/>
  <c r="P6" i="206" l="1"/>
  <c r="I21" i="206"/>
  <c r="L6" i="206"/>
  <c r="D6" i="206"/>
  <c r="Q7" i="206"/>
  <c r="S21" i="206"/>
  <c r="O7" i="206"/>
  <c r="N6" i="206"/>
  <c r="O6" i="206" s="1"/>
  <c r="M21" i="206"/>
  <c r="C6" i="206"/>
  <c r="I6" i="206" s="1"/>
  <c r="K21" i="206"/>
  <c r="G7" i="206"/>
  <c r="F6" i="206"/>
  <c r="E21" i="206"/>
  <c r="Q21" i="206"/>
  <c r="J6" i="206"/>
  <c r="K7" i="206"/>
  <c r="M7" i="206"/>
  <c r="O21" i="206"/>
  <c r="R6" i="206"/>
  <c r="S7" i="206"/>
  <c r="E7" i="206"/>
  <c r="K107" i="201"/>
  <c r="L107" i="201" s="1"/>
  <c r="G107" i="201"/>
  <c r="J107" i="201"/>
  <c r="D107" i="201"/>
  <c r="G57" i="201"/>
  <c r="H57" i="201"/>
  <c r="G8" i="201"/>
  <c r="H8" i="201"/>
  <c r="G99" i="201"/>
  <c r="H99" i="201"/>
  <c r="G143" i="201"/>
  <c r="H143" i="201"/>
  <c r="G92" i="201"/>
  <c r="H92" i="201"/>
  <c r="G85" i="201"/>
  <c r="H85" i="201"/>
  <c r="G78" i="201"/>
  <c r="H78" i="201"/>
  <c r="G71" i="201"/>
  <c r="H71" i="201"/>
  <c r="Q6" i="206" l="1"/>
  <c r="G6" i="206"/>
  <c r="M6" i="206"/>
  <c r="S6" i="206"/>
  <c r="K6" i="206"/>
  <c r="E6" i="206"/>
  <c r="I8" i="12"/>
  <c r="J8" i="12" s="1"/>
  <c r="K8" i="12"/>
  <c r="L8" i="12"/>
  <c r="I9" i="12"/>
  <c r="J9" i="12" s="1"/>
  <c r="K9" i="12"/>
  <c r="L9" i="12"/>
  <c r="I10" i="12"/>
  <c r="J10" i="12" s="1"/>
  <c r="K10" i="12"/>
  <c r="L10" i="12"/>
  <c r="I11" i="12"/>
  <c r="J11" i="12" s="1"/>
  <c r="K11" i="12"/>
  <c r="L11" i="12"/>
  <c r="I12" i="12"/>
  <c r="J12" i="12" s="1"/>
  <c r="K12" i="12"/>
  <c r="L12" i="12"/>
  <c r="I13" i="12"/>
  <c r="J13" i="12" s="1"/>
  <c r="K13" i="12"/>
  <c r="L13" i="12"/>
  <c r="I14" i="12"/>
  <c r="J14" i="12" s="1"/>
  <c r="K14" i="12"/>
  <c r="L14" i="12"/>
  <c r="I15" i="12"/>
  <c r="J15" i="12" s="1"/>
  <c r="K15" i="12"/>
  <c r="L15" i="12"/>
  <c r="I16" i="12"/>
  <c r="J16" i="12" s="1"/>
  <c r="K16" i="12"/>
  <c r="L16" i="12"/>
  <c r="I17" i="12"/>
  <c r="J17" i="12" s="1"/>
  <c r="K17" i="12"/>
  <c r="L17" i="12"/>
  <c r="I18" i="12"/>
  <c r="J18" i="12" s="1"/>
  <c r="K18" i="12"/>
  <c r="L18" i="12"/>
  <c r="I19" i="12"/>
  <c r="J19" i="12" s="1"/>
  <c r="K19" i="12"/>
  <c r="L19" i="12"/>
  <c r="I20" i="12"/>
  <c r="J20" i="12" s="1"/>
  <c r="K20" i="12"/>
  <c r="L20" i="12"/>
  <c r="I21" i="12"/>
  <c r="J21" i="12" s="1"/>
  <c r="K21" i="12"/>
  <c r="L21" i="12"/>
  <c r="I22" i="12"/>
  <c r="J22" i="12" s="1"/>
  <c r="K22" i="12"/>
  <c r="L22" i="12"/>
  <c r="I23" i="12"/>
  <c r="J23" i="12" s="1"/>
  <c r="K23" i="12"/>
  <c r="L23" i="12"/>
  <c r="I24" i="12"/>
  <c r="J24" i="12" s="1"/>
  <c r="K24" i="12"/>
  <c r="L24" i="12"/>
  <c r="I25" i="12"/>
  <c r="J25" i="12" s="1"/>
  <c r="K25" i="12"/>
  <c r="L25" i="12"/>
  <c r="I26" i="12"/>
  <c r="J26" i="12" s="1"/>
  <c r="K26" i="12"/>
  <c r="L26" i="12"/>
  <c r="I27" i="12"/>
  <c r="J27" i="12" s="1"/>
  <c r="K27" i="12"/>
  <c r="L27" i="12"/>
  <c r="I28" i="12"/>
  <c r="J28" i="12" s="1"/>
  <c r="K28" i="12"/>
  <c r="L28" i="12"/>
  <c r="I29" i="12"/>
  <c r="J29" i="12" s="1"/>
  <c r="K29" i="12"/>
  <c r="L29" i="12"/>
  <c r="I30" i="12"/>
  <c r="J30" i="12" s="1"/>
  <c r="K30" i="12"/>
  <c r="L30" i="12"/>
  <c r="I31" i="12"/>
  <c r="J31" i="12" s="1"/>
  <c r="K31" i="12"/>
  <c r="L31" i="12"/>
  <c r="I32" i="12"/>
  <c r="J32" i="12" s="1"/>
  <c r="K32" i="12"/>
  <c r="L32" i="12"/>
  <c r="I33" i="12"/>
  <c r="J33" i="12" s="1"/>
  <c r="K33" i="12"/>
  <c r="L33" i="12"/>
  <c r="I34" i="12"/>
  <c r="J34" i="12" s="1"/>
  <c r="K34" i="12"/>
  <c r="L34" i="12"/>
  <c r="I35" i="12"/>
  <c r="J35" i="12" s="1"/>
  <c r="K35" i="12"/>
  <c r="L35" i="12"/>
  <c r="I36" i="12"/>
  <c r="J36" i="12" s="1"/>
  <c r="K36" i="12"/>
  <c r="L36" i="12"/>
  <c r="I37" i="12"/>
  <c r="J37" i="12" s="1"/>
  <c r="K37" i="12"/>
  <c r="L37" i="12"/>
  <c r="I38" i="12"/>
  <c r="J38" i="12" s="1"/>
  <c r="K38" i="12"/>
  <c r="L38" i="12"/>
  <c r="I39" i="12"/>
  <c r="J39" i="12" s="1"/>
  <c r="K39" i="12"/>
  <c r="L39" i="12"/>
  <c r="I40" i="12"/>
  <c r="J40" i="12" s="1"/>
  <c r="K40" i="12"/>
  <c r="L40" i="12"/>
  <c r="I41" i="12"/>
  <c r="J41" i="12" s="1"/>
  <c r="K41" i="12"/>
  <c r="L41" i="12"/>
  <c r="I42" i="12"/>
  <c r="J42" i="12" s="1"/>
  <c r="K42" i="12"/>
  <c r="L42" i="12"/>
  <c r="I43" i="12"/>
  <c r="J43" i="12" s="1"/>
  <c r="K43" i="12"/>
  <c r="L43" i="12"/>
  <c r="I44" i="12"/>
  <c r="J44" i="12" s="1"/>
  <c r="K44" i="12"/>
  <c r="L44" i="12"/>
  <c r="I45" i="12"/>
  <c r="J45" i="12" s="1"/>
  <c r="K45" i="12"/>
  <c r="L45" i="12"/>
  <c r="I46" i="12"/>
  <c r="J46" i="12" s="1"/>
  <c r="K46" i="12"/>
  <c r="L46" i="12"/>
  <c r="I47" i="12"/>
  <c r="J47" i="12" s="1"/>
  <c r="K47" i="12"/>
  <c r="L47" i="12"/>
  <c r="I48" i="12"/>
  <c r="J48" i="12" s="1"/>
  <c r="K48" i="12"/>
  <c r="L48" i="12"/>
  <c r="I49" i="12"/>
  <c r="J49" i="12" s="1"/>
  <c r="K49" i="12"/>
  <c r="L49" i="12"/>
  <c r="I50" i="12"/>
  <c r="J50" i="12" s="1"/>
  <c r="K50" i="12"/>
  <c r="L50" i="12"/>
  <c r="I51" i="12"/>
  <c r="J51" i="12" s="1"/>
  <c r="K51" i="12"/>
  <c r="L51" i="12"/>
  <c r="I52" i="12"/>
  <c r="J52" i="12" s="1"/>
  <c r="K52" i="12"/>
  <c r="L52" i="12"/>
  <c r="I53" i="12"/>
  <c r="J53" i="12" s="1"/>
  <c r="K53" i="12"/>
  <c r="L53" i="12"/>
  <c r="I54" i="12"/>
  <c r="J54" i="12" s="1"/>
  <c r="K54" i="12"/>
  <c r="L54" i="12"/>
  <c r="I55" i="12"/>
  <c r="J55" i="12" s="1"/>
  <c r="K55" i="12"/>
  <c r="L55" i="12"/>
  <c r="I56" i="12"/>
  <c r="J56" i="12" s="1"/>
  <c r="K56" i="12"/>
  <c r="L56" i="12"/>
  <c r="I57" i="12"/>
  <c r="J57" i="12" s="1"/>
  <c r="K57" i="12"/>
  <c r="L57" i="12"/>
  <c r="I58" i="12"/>
  <c r="J58" i="12" s="1"/>
  <c r="K58" i="12"/>
  <c r="L58" i="12"/>
  <c r="I59" i="12"/>
  <c r="J59" i="12" s="1"/>
  <c r="K59" i="12"/>
  <c r="L59" i="12"/>
  <c r="I6" i="12"/>
  <c r="J6" i="12"/>
  <c r="K6" i="12"/>
  <c r="L6" i="12"/>
  <c r="I7" i="12"/>
  <c r="J7" i="12"/>
  <c r="K7" i="12"/>
  <c r="L7" i="12"/>
  <c r="D56" i="12"/>
  <c r="E56" i="12"/>
  <c r="F56" i="12"/>
  <c r="G56" i="12"/>
  <c r="H56" i="12"/>
  <c r="D49" i="12"/>
  <c r="E49" i="12"/>
  <c r="F49" i="12"/>
  <c r="G49" i="12"/>
  <c r="H49" i="12"/>
  <c r="D44" i="12"/>
  <c r="E44" i="12"/>
  <c r="F44" i="12"/>
  <c r="G44" i="12"/>
  <c r="H44" i="12"/>
  <c r="D35" i="12"/>
  <c r="E35" i="12"/>
  <c r="F35" i="12"/>
  <c r="G35" i="12"/>
  <c r="H35" i="12"/>
  <c r="D28" i="12"/>
  <c r="E28" i="12"/>
  <c r="F28" i="12"/>
  <c r="G28" i="12"/>
  <c r="H28" i="12"/>
  <c r="D22" i="12"/>
  <c r="E22" i="12"/>
  <c r="F22" i="12"/>
  <c r="G22" i="12"/>
  <c r="H22" i="12"/>
  <c r="D15" i="12"/>
  <c r="D7" i="12" s="1"/>
  <c r="E15" i="12"/>
  <c r="F15" i="12"/>
  <c r="G15" i="12"/>
  <c r="H15" i="12"/>
  <c r="D10" i="12"/>
  <c r="E10" i="12"/>
  <c r="F10" i="12"/>
  <c r="G10" i="12"/>
  <c r="H10" i="12"/>
  <c r="F7" i="12"/>
  <c r="H7" i="12"/>
  <c r="D8" i="12"/>
  <c r="E8" i="12"/>
  <c r="F8" i="12"/>
  <c r="G8" i="12"/>
  <c r="H8" i="12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0" i="11"/>
  <c r="G40" i="11"/>
  <c r="F41" i="11"/>
  <c r="G41" i="11"/>
  <c r="F42" i="11"/>
  <c r="G42" i="11"/>
  <c r="F43" i="11"/>
  <c r="G43" i="11"/>
  <c r="F44" i="11"/>
  <c r="G44" i="11"/>
  <c r="F45" i="11"/>
  <c r="G45" i="11"/>
  <c r="F46" i="11"/>
  <c r="G46" i="11"/>
  <c r="F47" i="11"/>
  <c r="G47" i="11"/>
  <c r="F48" i="11"/>
  <c r="G48" i="11"/>
  <c r="F49" i="11"/>
  <c r="G49" i="11"/>
  <c r="F50" i="11"/>
  <c r="G50" i="11"/>
  <c r="F51" i="11"/>
  <c r="G51" i="11"/>
  <c r="F52" i="11"/>
  <c r="G52" i="11"/>
  <c r="F53" i="11"/>
  <c r="G53" i="11"/>
  <c r="F54" i="11"/>
  <c r="G54" i="11"/>
  <c r="F55" i="11"/>
  <c r="G55" i="11"/>
  <c r="F56" i="11"/>
  <c r="G56" i="11"/>
  <c r="F57" i="11"/>
  <c r="G57" i="11"/>
  <c r="F58" i="11"/>
  <c r="G58" i="11"/>
  <c r="F59" i="11"/>
  <c r="G59" i="11"/>
  <c r="F6" i="11"/>
  <c r="G6" i="11"/>
  <c r="F7" i="11"/>
  <c r="G7" i="11"/>
  <c r="D56" i="11"/>
  <c r="E56" i="11"/>
  <c r="D49" i="11"/>
  <c r="E49" i="11"/>
  <c r="D44" i="11"/>
  <c r="E44" i="11"/>
  <c r="D35" i="11"/>
  <c r="E35" i="11"/>
  <c r="D28" i="11"/>
  <c r="E28" i="11"/>
  <c r="D22" i="11"/>
  <c r="E22" i="11"/>
  <c r="D15" i="11"/>
  <c r="E15" i="11"/>
  <c r="D10" i="11"/>
  <c r="E10" i="11"/>
  <c r="D8" i="11"/>
  <c r="D7" i="11" s="1"/>
  <c r="E8" i="11"/>
  <c r="E7" i="11" s="1"/>
  <c r="H9" i="100"/>
  <c r="I9" i="100"/>
  <c r="H10" i="100"/>
  <c r="I10" i="100"/>
  <c r="H11" i="100"/>
  <c r="I11" i="100"/>
  <c r="H12" i="100"/>
  <c r="I12" i="100"/>
  <c r="H13" i="100"/>
  <c r="I13" i="100"/>
  <c r="H14" i="100"/>
  <c r="I14" i="100"/>
  <c r="H15" i="100"/>
  <c r="I15" i="100"/>
  <c r="H16" i="100"/>
  <c r="I16" i="100"/>
  <c r="H17" i="100"/>
  <c r="I17" i="100"/>
  <c r="H18" i="100"/>
  <c r="I18" i="100"/>
  <c r="H19" i="100"/>
  <c r="I19" i="100"/>
  <c r="H20" i="100"/>
  <c r="I20" i="100"/>
  <c r="H21" i="100"/>
  <c r="I21" i="100"/>
  <c r="H22" i="100"/>
  <c r="I22" i="100"/>
  <c r="H23" i="100"/>
  <c r="I23" i="100"/>
  <c r="H24" i="100"/>
  <c r="I24" i="100"/>
  <c r="H25" i="100"/>
  <c r="I25" i="100"/>
  <c r="H26" i="100"/>
  <c r="I26" i="100"/>
  <c r="H27" i="100"/>
  <c r="I27" i="100"/>
  <c r="H28" i="100"/>
  <c r="I28" i="100"/>
  <c r="H29" i="100"/>
  <c r="I29" i="100"/>
  <c r="H30" i="100"/>
  <c r="I30" i="100"/>
  <c r="H31" i="100"/>
  <c r="I31" i="100"/>
  <c r="H32" i="100"/>
  <c r="I32" i="100"/>
  <c r="H33" i="100"/>
  <c r="I33" i="100"/>
  <c r="H34" i="100"/>
  <c r="I34" i="100"/>
  <c r="H35" i="100"/>
  <c r="I35" i="100"/>
  <c r="H36" i="100"/>
  <c r="I36" i="100"/>
  <c r="H37" i="100"/>
  <c r="I37" i="100"/>
  <c r="H38" i="100"/>
  <c r="I38" i="100"/>
  <c r="H39" i="100"/>
  <c r="I39" i="100"/>
  <c r="H40" i="100"/>
  <c r="I40" i="100"/>
  <c r="H41" i="100"/>
  <c r="I41" i="100"/>
  <c r="H42" i="100"/>
  <c r="I42" i="100"/>
  <c r="H43" i="100"/>
  <c r="I43" i="100"/>
  <c r="H44" i="100"/>
  <c r="I44" i="100"/>
  <c r="H45" i="100"/>
  <c r="I45" i="100"/>
  <c r="H46" i="100"/>
  <c r="I46" i="100"/>
  <c r="H47" i="100"/>
  <c r="I47" i="100"/>
  <c r="H48" i="100"/>
  <c r="I48" i="100"/>
  <c r="H49" i="100"/>
  <c r="I49" i="100"/>
  <c r="H50" i="100"/>
  <c r="I50" i="100"/>
  <c r="H51" i="100"/>
  <c r="I51" i="100"/>
  <c r="H52" i="100"/>
  <c r="I52" i="100"/>
  <c r="H53" i="100"/>
  <c r="I53" i="100"/>
  <c r="H54" i="100"/>
  <c r="I54" i="100"/>
  <c r="H55" i="100"/>
  <c r="I55" i="100"/>
  <c r="H56" i="100"/>
  <c r="I56" i="100"/>
  <c r="H57" i="100"/>
  <c r="I57" i="100"/>
  <c r="H58" i="100"/>
  <c r="I58" i="100"/>
  <c r="H59" i="100"/>
  <c r="I59" i="100"/>
  <c r="H6" i="100"/>
  <c r="I6" i="100"/>
  <c r="H7" i="100"/>
  <c r="I7" i="100"/>
  <c r="H8" i="100"/>
  <c r="I8" i="100"/>
  <c r="D56" i="100"/>
  <c r="E56" i="100"/>
  <c r="F56" i="100"/>
  <c r="G56" i="100"/>
  <c r="D49" i="100"/>
  <c r="E49" i="100"/>
  <c r="F49" i="100"/>
  <c r="G49" i="100"/>
  <c r="D44" i="100"/>
  <c r="E44" i="100"/>
  <c r="F44" i="100"/>
  <c r="G44" i="100"/>
  <c r="D35" i="100"/>
  <c r="E35" i="100"/>
  <c r="F35" i="100"/>
  <c r="G35" i="100"/>
  <c r="D28" i="100"/>
  <c r="E28" i="100"/>
  <c r="F28" i="100"/>
  <c r="G28" i="100"/>
  <c r="D22" i="100"/>
  <c r="E22" i="100"/>
  <c r="F22" i="100"/>
  <c r="G22" i="100"/>
  <c r="D15" i="100"/>
  <c r="E15" i="100"/>
  <c r="F15" i="100"/>
  <c r="F7" i="100" s="1"/>
  <c r="G15" i="100"/>
  <c r="G7" i="100" s="1"/>
  <c r="D10" i="100"/>
  <c r="E10" i="100"/>
  <c r="F10" i="100"/>
  <c r="G10" i="100"/>
  <c r="D8" i="100"/>
  <c r="D7" i="100" s="1"/>
  <c r="E8" i="100"/>
  <c r="E7" i="100" s="1"/>
  <c r="F8" i="100"/>
  <c r="G8" i="100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" i="9"/>
  <c r="I6" i="9" s="1"/>
  <c r="H7" i="9"/>
  <c r="I7" i="9"/>
  <c r="D56" i="9"/>
  <c r="E56" i="9"/>
  <c r="F56" i="9"/>
  <c r="G56" i="9"/>
  <c r="D49" i="9"/>
  <c r="E49" i="9"/>
  <c r="F49" i="9"/>
  <c r="G49" i="9"/>
  <c r="D44" i="9"/>
  <c r="E44" i="9"/>
  <c r="F44" i="9"/>
  <c r="G44" i="9"/>
  <c r="D35" i="9"/>
  <c r="E35" i="9"/>
  <c r="F35" i="9"/>
  <c r="G35" i="9"/>
  <c r="D28" i="9"/>
  <c r="E28" i="9"/>
  <c r="F28" i="9"/>
  <c r="G28" i="9"/>
  <c r="D22" i="9"/>
  <c r="E22" i="9"/>
  <c r="F22" i="9"/>
  <c r="G22" i="9"/>
  <c r="D15" i="9"/>
  <c r="E15" i="9"/>
  <c r="F15" i="9"/>
  <c r="G15" i="9"/>
  <c r="D10" i="9"/>
  <c r="E10" i="9"/>
  <c r="F10" i="9"/>
  <c r="G10" i="9"/>
  <c r="F7" i="9"/>
  <c r="D8" i="9"/>
  <c r="E8" i="9"/>
  <c r="F8" i="9"/>
  <c r="G8" i="9"/>
  <c r="G7" i="9" s="1"/>
  <c r="H8" i="8"/>
  <c r="I8" i="8"/>
  <c r="H9" i="8"/>
  <c r="I9" i="8"/>
  <c r="H10" i="8"/>
  <c r="I10" i="8"/>
  <c r="H11" i="8"/>
  <c r="I11" i="8"/>
  <c r="H12" i="8"/>
  <c r="I12" i="8"/>
  <c r="H13" i="8"/>
  <c r="I13" i="8"/>
  <c r="H14" i="8"/>
  <c r="I14" i="8"/>
  <c r="H15" i="8"/>
  <c r="I15" i="8"/>
  <c r="H16" i="8"/>
  <c r="I16" i="8"/>
  <c r="H17" i="8"/>
  <c r="I17" i="8"/>
  <c r="H18" i="8"/>
  <c r="I18" i="8"/>
  <c r="H19" i="8"/>
  <c r="I19" i="8"/>
  <c r="H20" i="8"/>
  <c r="I20" i="8"/>
  <c r="H21" i="8"/>
  <c r="I21" i="8"/>
  <c r="H22" i="8"/>
  <c r="I22" i="8"/>
  <c r="H23" i="8"/>
  <c r="I23" i="8"/>
  <c r="H24" i="8"/>
  <c r="I24" i="8"/>
  <c r="H25" i="8"/>
  <c r="I25" i="8"/>
  <c r="H26" i="8"/>
  <c r="I26" i="8"/>
  <c r="H27" i="8"/>
  <c r="I27" i="8"/>
  <c r="H28" i="8"/>
  <c r="I28" i="8"/>
  <c r="H29" i="8"/>
  <c r="I29" i="8"/>
  <c r="H30" i="8"/>
  <c r="I30" i="8"/>
  <c r="H31" i="8"/>
  <c r="I31" i="8"/>
  <c r="H32" i="8"/>
  <c r="I32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H40" i="8"/>
  <c r="I40" i="8"/>
  <c r="H41" i="8"/>
  <c r="I41" i="8"/>
  <c r="H42" i="8"/>
  <c r="I42" i="8"/>
  <c r="H43" i="8"/>
  <c r="I43" i="8"/>
  <c r="H44" i="8"/>
  <c r="I44" i="8"/>
  <c r="H45" i="8"/>
  <c r="I45" i="8"/>
  <c r="H46" i="8"/>
  <c r="I46" i="8"/>
  <c r="H47" i="8"/>
  <c r="I47" i="8"/>
  <c r="H48" i="8"/>
  <c r="I48" i="8"/>
  <c r="H49" i="8"/>
  <c r="I49" i="8"/>
  <c r="H50" i="8"/>
  <c r="I50" i="8"/>
  <c r="H51" i="8"/>
  <c r="I51" i="8"/>
  <c r="H52" i="8"/>
  <c r="I52" i="8"/>
  <c r="H53" i="8"/>
  <c r="I53" i="8"/>
  <c r="H54" i="8"/>
  <c r="I54" i="8"/>
  <c r="H55" i="8"/>
  <c r="I55" i="8"/>
  <c r="H56" i="8"/>
  <c r="I56" i="8"/>
  <c r="H57" i="8"/>
  <c r="I57" i="8"/>
  <c r="H58" i="8"/>
  <c r="I58" i="8"/>
  <c r="H59" i="8"/>
  <c r="I59" i="8"/>
  <c r="H6" i="8"/>
  <c r="I6" i="8"/>
  <c r="H7" i="8"/>
  <c r="I7" i="8"/>
  <c r="D56" i="8"/>
  <c r="E56" i="8"/>
  <c r="F56" i="8"/>
  <c r="G56" i="8"/>
  <c r="D49" i="8"/>
  <c r="E49" i="8"/>
  <c r="F49" i="8"/>
  <c r="G49" i="8"/>
  <c r="D44" i="8"/>
  <c r="E44" i="8"/>
  <c r="F44" i="8"/>
  <c r="G44" i="8"/>
  <c r="D35" i="8"/>
  <c r="E35" i="8"/>
  <c r="F35" i="8"/>
  <c r="G35" i="8"/>
  <c r="D28" i="8"/>
  <c r="E28" i="8"/>
  <c r="F28" i="8"/>
  <c r="G28" i="8"/>
  <c r="D22" i="8"/>
  <c r="E22" i="8"/>
  <c r="F22" i="8"/>
  <c r="G22" i="8"/>
  <c r="D15" i="8"/>
  <c r="E15" i="8"/>
  <c r="F15" i="8"/>
  <c r="G15" i="8"/>
  <c r="D10" i="8"/>
  <c r="E10" i="8"/>
  <c r="E7" i="8" s="1"/>
  <c r="F10" i="8"/>
  <c r="G10" i="8"/>
  <c r="F7" i="8"/>
  <c r="D8" i="8"/>
  <c r="E8" i="8"/>
  <c r="F8" i="8"/>
  <c r="G8" i="8"/>
  <c r="H8" i="7"/>
  <c r="I8" i="7" s="1"/>
  <c r="H9" i="7"/>
  <c r="I9" i="7" s="1"/>
  <c r="H10" i="7"/>
  <c r="I10" i="7" s="1"/>
  <c r="H11" i="7"/>
  <c r="I11" i="7" s="1"/>
  <c r="H12" i="7"/>
  <c r="I12" i="7" s="1"/>
  <c r="H13" i="7"/>
  <c r="I13" i="7" s="1"/>
  <c r="H14" i="7"/>
  <c r="I14" i="7" s="1"/>
  <c r="H15" i="7"/>
  <c r="I15" i="7" s="1"/>
  <c r="H16" i="7"/>
  <c r="I16" i="7" s="1"/>
  <c r="H17" i="7"/>
  <c r="I17" i="7" s="1"/>
  <c r="H18" i="7"/>
  <c r="I18" i="7" s="1"/>
  <c r="H19" i="7"/>
  <c r="I19" i="7" s="1"/>
  <c r="H20" i="7"/>
  <c r="I20" i="7" s="1"/>
  <c r="H21" i="7"/>
  <c r="I21" i="7" s="1"/>
  <c r="H22" i="7"/>
  <c r="I22" i="7" s="1"/>
  <c r="H23" i="7"/>
  <c r="I23" i="7" s="1"/>
  <c r="H24" i="7"/>
  <c r="I24" i="7" s="1"/>
  <c r="H25" i="7"/>
  <c r="I25" i="7" s="1"/>
  <c r="H26" i="7"/>
  <c r="I26" i="7" s="1"/>
  <c r="H27" i="7"/>
  <c r="I27" i="7" s="1"/>
  <c r="H28" i="7"/>
  <c r="I28" i="7" s="1"/>
  <c r="H29" i="7"/>
  <c r="I29" i="7" s="1"/>
  <c r="H30" i="7"/>
  <c r="I30" i="7" s="1"/>
  <c r="H31" i="7"/>
  <c r="I31" i="7" s="1"/>
  <c r="H32" i="7"/>
  <c r="I32" i="7" s="1"/>
  <c r="H33" i="7"/>
  <c r="I33" i="7" s="1"/>
  <c r="H34" i="7"/>
  <c r="I34" i="7" s="1"/>
  <c r="H35" i="7"/>
  <c r="I35" i="7" s="1"/>
  <c r="H36" i="7"/>
  <c r="I36" i="7" s="1"/>
  <c r="H37" i="7"/>
  <c r="I37" i="7" s="1"/>
  <c r="H38" i="7"/>
  <c r="I38" i="7" s="1"/>
  <c r="H39" i="7"/>
  <c r="I39" i="7" s="1"/>
  <c r="H40" i="7"/>
  <c r="I40" i="7" s="1"/>
  <c r="H41" i="7"/>
  <c r="I41" i="7" s="1"/>
  <c r="H42" i="7"/>
  <c r="I42" i="7" s="1"/>
  <c r="H43" i="7"/>
  <c r="I43" i="7" s="1"/>
  <c r="H44" i="7"/>
  <c r="I44" i="7" s="1"/>
  <c r="H45" i="7"/>
  <c r="I45" i="7" s="1"/>
  <c r="H46" i="7"/>
  <c r="I46" i="7" s="1"/>
  <c r="H47" i="7"/>
  <c r="I47" i="7" s="1"/>
  <c r="H48" i="7"/>
  <c r="I48" i="7" s="1"/>
  <c r="H49" i="7"/>
  <c r="I49" i="7" s="1"/>
  <c r="H50" i="7"/>
  <c r="I50" i="7" s="1"/>
  <c r="H51" i="7"/>
  <c r="I51" i="7" s="1"/>
  <c r="H52" i="7"/>
  <c r="I52" i="7" s="1"/>
  <c r="H53" i="7"/>
  <c r="I53" i="7" s="1"/>
  <c r="H54" i="7"/>
  <c r="I54" i="7" s="1"/>
  <c r="H55" i="7"/>
  <c r="I55" i="7" s="1"/>
  <c r="H56" i="7"/>
  <c r="I56" i="7" s="1"/>
  <c r="H57" i="7"/>
  <c r="I57" i="7" s="1"/>
  <c r="H58" i="7"/>
  <c r="I58" i="7" s="1"/>
  <c r="H59" i="7"/>
  <c r="I59" i="7"/>
  <c r="H6" i="7"/>
  <c r="I6" i="7" s="1"/>
  <c r="H7" i="7"/>
  <c r="I7" i="7"/>
  <c r="D56" i="7"/>
  <c r="E56" i="7"/>
  <c r="F56" i="7"/>
  <c r="G56" i="7"/>
  <c r="D49" i="7"/>
  <c r="E49" i="7"/>
  <c r="F49" i="7"/>
  <c r="G49" i="7"/>
  <c r="D44" i="7"/>
  <c r="E44" i="7"/>
  <c r="F44" i="7"/>
  <c r="G44" i="7"/>
  <c r="D35" i="7"/>
  <c r="E35" i="7"/>
  <c r="F35" i="7"/>
  <c r="G35" i="7"/>
  <c r="D28" i="7"/>
  <c r="E28" i="7"/>
  <c r="F28" i="7"/>
  <c r="G28" i="7"/>
  <c r="D22" i="7"/>
  <c r="E22" i="7"/>
  <c r="F22" i="7"/>
  <c r="G22" i="7"/>
  <c r="D15" i="7"/>
  <c r="E15" i="7"/>
  <c r="F15" i="7"/>
  <c r="G15" i="7"/>
  <c r="D10" i="7"/>
  <c r="E10" i="7"/>
  <c r="F10" i="7"/>
  <c r="G10" i="7"/>
  <c r="G7" i="7"/>
  <c r="D8" i="7"/>
  <c r="E8" i="7"/>
  <c r="F8" i="7"/>
  <c r="F7" i="7" s="1"/>
  <c r="G8" i="7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" i="6"/>
  <c r="L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" i="6"/>
  <c r="K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" i="6"/>
  <c r="J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" i="6"/>
  <c r="I7" i="6"/>
  <c r="D56" i="6"/>
  <c r="E56" i="6"/>
  <c r="F56" i="6"/>
  <c r="G56" i="6"/>
  <c r="H56" i="6"/>
  <c r="D49" i="6"/>
  <c r="E49" i="6"/>
  <c r="F49" i="6"/>
  <c r="G49" i="6"/>
  <c r="H49" i="6"/>
  <c r="D44" i="6"/>
  <c r="E44" i="6"/>
  <c r="F44" i="6"/>
  <c r="G44" i="6"/>
  <c r="H44" i="6"/>
  <c r="D35" i="6"/>
  <c r="E35" i="6"/>
  <c r="F35" i="6"/>
  <c r="G35" i="6"/>
  <c r="H35" i="6"/>
  <c r="D28" i="6"/>
  <c r="E28" i="6"/>
  <c r="F28" i="6"/>
  <c r="G28" i="6"/>
  <c r="H28" i="6"/>
  <c r="D22" i="6"/>
  <c r="E22" i="6"/>
  <c r="F22" i="6"/>
  <c r="G22" i="6"/>
  <c r="H22" i="6"/>
  <c r="D15" i="6"/>
  <c r="E15" i="6"/>
  <c r="F15" i="6"/>
  <c r="G15" i="6"/>
  <c r="H15" i="6"/>
  <c r="D10" i="6"/>
  <c r="E10" i="6"/>
  <c r="F10" i="6"/>
  <c r="G10" i="6"/>
  <c r="H10" i="6"/>
  <c r="E7" i="6"/>
  <c r="D8" i="6"/>
  <c r="D7" i="6" s="1"/>
  <c r="E8" i="6"/>
  <c r="F8" i="6"/>
  <c r="G8" i="6"/>
  <c r="H8" i="6"/>
  <c r="H7" i="6" s="1"/>
  <c r="K8" i="159"/>
  <c r="L8" i="159" s="1"/>
  <c r="K56" i="159"/>
  <c r="D28" i="159"/>
  <c r="E28" i="159"/>
  <c r="F28" i="159"/>
  <c r="K28" i="159"/>
  <c r="D56" i="159"/>
  <c r="E56" i="159"/>
  <c r="F56" i="159"/>
  <c r="D49" i="159"/>
  <c r="E49" i="159"/>
  <c r="F49" i="159"/>
  <c r="K49" i="159"/>
  <c r="D44" i="159"/>
  <c r="E44" i="159"/>
  <c r="F44" i="159"/>
  <c r="K44" i="159"/>
  <c r="D35" i="159"/>
  <c r="E35" i="159"/>
  <c r="F35" i="159"/>
  <c r="K35" i="159"/>
  <c r="D22" i="159"/>
  <c r="E22" i="159"/>
  <c r="F22" i="159"/>
  <c r="I22" i="159"/>
  <c r="J22" i="159" s="1"/>
  <c r="K22" i="159"/>
  <c r="L22" i="159" s="1"/>
  <c r="D15" i="159"/>
  <c r="E15" i="159"/>
  <c r="E7" i="159" s="1"/>
  <c r="F15" i="159"/>
  <c r="I15" i="159"/>
  <c r="J15" i="159" s="1"/>
  <c r="D10" i="159"/>
  <c r="E10" i="159"/>
  <c r="F10" i="159"/>
  <c r="K10" i="159"/>
  <c r="L10" i="159" s="1"/>
  <c r="D8" i="159"/>
  <c r="E8" i="159"/>
  <c r="F8" i="159"/>
  <c r="G8" i="159"/>
  <c r="H8" i="159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" i="13"/>
  <c r="K7" i="13"/>
  <c r="K8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" i="13"/>
  <c r="H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" i="13"/>
  <c r="E7" i="13"/>
  <c r="D56" i="13"/>
  <c r="F56" i="13"/>
  <c r="G56" i="13"/>
  <c r="I56" i="13"/>
  <c r="J56" i="13"/>
  <c r="D49" i="13"/>
  <c r="F49" i="13"/>
  <c r="G49" i="13"/>
  <c r="I49" i="13"/>
  <c r="J49" i="13"/>
  <c r="D44" i="13"/>
  <c r="F44" i="13"/>
  <c r="G44" i="13"/>
  <c r="I44" i="13"/>
  <c r="J44" i="13"/>
  <c r="D35" i="13"/>
  <c r="F35" i="13"/>
  <c r="G35" i="13"/>
  <c r="I35" i="13"/>
  <c r="J35" i="13"/>
  <c r="D28" i="13"/>
  <c r="F28" i="13"/>
  <c r="G28" i="13"/>
  <c r="I28" i="13"/>
  <c r="J28" i="13"/>
  <c r="D22" i="13"/>
  <c r="F22" i="13"/>
  <c r="G22" i="13"/>
  <c r="I22" i="13"/>
  <c r="J22" i="13"/>
  <c r="D15" i="13"/>
  <c r="F15" i="13"/>
  <c r="G15" i="13"/>
  <c r="I15" i="13"/>
  <c r="J15" i="13"/>
  <c r="D10" i="13"/>
  <c r="F10" i="13"/>
  <c r="G10" i="13"/>
  <c r="I10" i="13"/>
  <c r="J10" i="13"/>
  <c r="D8" i="13"/>
  <c r="F8" i="13"/>
  <c r="G8" i="13"/>
  <c r="I8" i="13"/>
  <c r="J8" i="13"/>
  <c r="D7" i="13"/>
  <c r="F7" i="13"/>
  <c r="G7" i="13"/>
  <c r="I7" i="13"/>
  <c r="J7" i="13"/>
  <c r="D56" i="14"/>
  <c r="E56" i="14"/>
  <c r="F56" i="14"/>
  <c r="H56" i="14"/>
  <c r="D49" i="14"/>
  <c r="E49" i="14"/>
  <c r="F49" i="14"/>
  <c r="H49" i="14"/>
  <c r="D44" i="14"/>
  <c r="E44" i="14"/>
  <c r="F44" i="14"/>
  <c r="H44" i="14"/>
  <c r="D35" i="14"/>
  <c r="E35" i="14"/>
  <c r="F35" i="14"/>
  <c r="H35" i="14"/>
  <c r="D28" i="14"/>
  <c r="E28" i="14"/>
  <c r="F28" i="14"/>
  <c r="H28" i="14"/>
  <c r="D22" i="14"/>
  <c r="E22" i="14"/>
  <c r="F22" i="14"/>
  <c r="H22" i="14"/>
  <c r="D15" i="14"/>
  <c r="E15" i="14"/>
  <c r="F15" i="14"/>
  <c r="H15" i="14"/>
  <c r="D10" i="14"/>
  <c r="D7" i="14" s="1"/>
  <c r="E10" i="14"/>
  <c r="F10" i="14"/>
  <c r="H10" i="14"/>
  <c r="H7" i="14" s="1"/>
  <c r="D8" i="14"/>
  <c r="E8" i="14"/>
  <c r="F8" i="14"/>
  <c r="H8" i="14"/>
  <c r="F7" i="14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" i="15"/>
  <c r="K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" i="15"/>
  <c r="E7" i="15"/>
  <c r="D56" i="15"/>
  <c r="I56" i="15"/>
  <c r="J56" i="15"/>
  <c r="D49" i="15"/>
  <c r="I49" i="15"/>
  <c r="J49" i="15"/>
  <c r="D44" i="15"/>
  <c r="I44" i="15"/>
  <c r="J44" i="15"/>
  <c r="D35" i="15"/>
  <c r="I35" i="15"/>
  <c r="J35" i="15"/>
  <c r="D28" i="15"/>
  <c r="I28" i="15"/>
  <c r="J28" i="15"/>
  <c r="D22" i="15"/>
  <c r="I22" i="15"/>
  <c r="J22" i="15"/>
  <c r="D15" i="15"/>
  <c r="I15" i="15"/>
  <c r="J15" i="15"/>
  <c r="D10" i="15"/>
  <c r="I10" i="15"/>
  <c r="J10" i="15"/>
  <c r="D8" i="15"/>
  <c r="I8" i="15"/>
  <c r="J8" i="15"/>
  <c r="D7" i="15"/>
  <c r="I7" i="15"/>
  <c r="J7" i="15"/>
  <c r="C56" i="159"/>
  <c r="C56" i="6"/>
  <c r="C56" i="7"/>
  <c r="C56" i="8"/>
  <c r="C56" i="9"/>
  <c r="C56" i="100"/>
  <c r="C56" i="11"/>
  <c r="C56" i="12"/>
  <c r="C56" i="13"/>
  <c r="C56" i="14"/>
  <c r="C56" i="15"/>
  <c r="C49" i="159"/>
  <c r="C49" i="6"/>
  <c r="C49" i="7"/>
  <c r="C49" i="8"/>
  <c r="C49" i="9"/>
  <c r="C49" i="100"/>
  <c r="C49" i="11"/>
  <c r="C49" i="12"/>
  <c r="C49" i="13"/>
  <c r="C49" i="14"/>
  <c r="C49" i="15"/>
  <c r="C44" i="159"/>
  <c r="C44" i="6"/>
  <c r="C44" i="7"/>
  <c r="C44" i="8"/>
  <c r="C44" i="9"/>
  <c r="C44" i="100"/>
  <c r="C44" i="11"/>
  <c r="C44" i="12"/>
  <c r="C44" i="13"/>
  <c r="C44" i="14"/>
  <c r="C44" i="15"/>
  <c r="C35" i="159"/>
  <c r="C35" i="6"/>
  <c r="C35" i="7"/>
  <c r="C35" i="8"/>
  <c r="C35" i="9"/>
  <c r="C35" i="100"/>
  <c r="C35" i="11"/>
  <c r="C35" i="12"/>
  <c r="C35" i="13"/>
  <c r="C35" i="14"/>
  <c r="C35" i="15"/>
  <c r="C28" i="159"/>
  <c r="C28" i="6"/>
  <c r="C28" i="7"/>
  <c r="C28" i="8"/>
  <c r="C28" i="9"/>
  <c r="C28" i="100"/>
  <c r="C28" i="11"/>
  <c r="C28" i="12"/>
  <c r="C28" i="13"/>
  <c r="C28" i="14"/>
  <c r="C28" i="15"/>
  <c r="C22" i="159"/>
  <c r="C22" i="6"/>
  <c r="C22" i="7"/>
  <c r="C22" i="8"/>
  <c r="C22" i="9"/>
  <c r="C22" i="100"/>
  <c r="C22" i="11"/>
  <c r="C22" i="12"/>
  <c r="C22" i="13"/>
  <c r="C22" i="14"/>
  <c r="C22" i="15"/>
  <c r="C15" i="159"/>
  <c r="C15" i="6"/>
  <c r="C15" i="7"/>
  <c r="C15" i="8"/>
  <c r="C15" i="9"/>
  <c r="C15" i="100"/>
  <c r="C15" i="11"/>
  <c r="C15" i="12"/>
  <c r="C15" i="13"/>
  <c r="C15" i="14"/>
  <c r="C15" i="15"/>
  <c r="C10" i="159"/>
  <c r="C10" i="6"/>
  <c r="C10" i="7"/>
  <c r="C10" i="8"/>
  <c r="C10" i="9"/>
  <c r="C10" i="100"/>
  <c r="C7" i="100" s="1"/>
  <c r="C10" i="11"/>
  <c r="C10" i="12"/>
  <c r="C10" i="13"/>
  <c r="C10" i="14"/>
  <c r="C10" i="15"/>
  <c r="C8" i="159"/>
  <c r="C7" i="159" s="1"/>
  <c r="C8" i="6"/>
  <c r="C7" i="6" s="1"/>
  <c r="C8" i="7"/>
  <c r="C7" i="7" s="1"/>
  <c r="C8" i="8"/>
  <c r="C7" i="8" s="1"/>
  <c r="C8" i="9"/>
  <c r="C7" i="9" s="1"/>
  <c r="C8" i="100"/>
  <c r="C8" i="11"/>
  <c r="C7" i="11" s="1"/>
  <c r="C8" i="12"/>
  <c r="C7" i="12" s="1"/>
  <c r="C8" i="13"/>
  <c r="C7" i="13" s="1"/>
  <c r="C8" i="14"/>
  <c r="C7" i="14" s="1"/>
  <c r="C8" i="15"/>
  <c r="C7" i="15" s="1"/>
  <c r="K8" i="185"/>
  <c r="K9" i="185"/>
  <c r="K10" i="185"/>
  <c r="K11" i="185"/>
  <c r="K12" i="185"/>
  <c r="K13" i="185"/>
  <c r="K14" i="185"/>
  <c r="K15" i="185"/>
  <c r="K16" i="185"/>
  <c r="K17" i="185"/>
  <c r="K18" i="185"/>
  <c r="K19" i="185"/>
  <c r="K20" i="185"/>
  <c r="K21" i="185"/>
  <c r="K22" i="185"/>
  <c r="K23" i="185"/>
  <c r="K24" i="185"/>
  <c r="K25" i="185"/>
  <c r="K26" i="185"/>
  <c r="K27" i="185"/>
  <c r="K28" i="185"/>
  <c r="K29" i="185"/>
  <c r="K30" i="185"/>
  <c r="K31" i="185"/>
  <c r="K32" i="185"/>
  <c r="K33" i="185"/>
  <c r="K34" i="185"/>
  <c r="K35" i="185"/>
  <c r="K36" i="185"/>
  <c r="K37" i="185"/>
  <c r="K38" i="185"/>
  <c r="K39" i="185"/>
  <c r="K40" i="185"/>
  <c r="K41" i="185"/>
  <c r="K42" i="185"/>
  <c r="K43" i="185"/>
  <c r="K44" i="185"/>
  <c r="K45" i="185"/>
  <c r="K46" i="185"/>
  <c r="K47" i="185"/>
  <c r="K48" i="185"/>
  <c r="K49" i="185"/>
  <c r="K50" i="185"/>
  <c r="K51" i="185"/>
  <c r="K52" i="185"/>
  <c r="K53" i="185"/>
  <c r="K54" i="185"/>
  <c r="K55" i="185"/>
  <c r="K56" i="185"/>
  <c r="K57" i="185"/>
  <c r="K58" i="185"/>
  <c r="K59" i="185"/>
  <c r="K7" i="185"/>
  <c r="I8" i="185"/>
  <c r="I9" i="185"/>
  <c r="I10" i="185"/>
  <c r="I11" i="185"/>
  <c r="I12" i="185"/>
  <c r="I13" i="185"/>
  <c r="I14" i="185"/>
  <c r="I15" i="185"/>
  <c r="I16" i="185"/>
  <c r="I17" i="185"/>
  <c r="I18" i="185"/>
  <c r="I19" i="185"/>
  <c r="I20" i="185"/>
  <c r="I21" i="185"/>
  <c r="I22" i="185"/>
  <c r="I23" i="185"/>
  <c r="I24" i="185"/>
  <c r="I25" i="185"/>
  <c r="I26" i="185"/>
  <c r="I27" i="185"/>
  <c r="I28" i="185"/>
  <c r="I29" i="185"/>
  <c r="I30" i="185"/>
  <c r="I31" i="185"/>
  <c r="I32" i="185"/>
  <c r="I33" i="185"/>
  <c r="I34" i="185"/>
  <c r="I35" i="185"/>
  <c r="I36" i="185"/>
  <c r="I37" i="185"/>
  <c r="I38" i="185"/>
  <c r="I39" i="185"/>
  <c r="I40" i="185"/>
  <c r="I41" i="185"/>
  <c r="I42" i="185"/>
  <c r="I43" i="185"/>
  <c r="I44" i="185"/>
  <c r="I45" i="185"/>
  <c r="I46" i="185"/>
  <c r="I47" i="185"/>
  <c r="I48" i="185"/>
  <c r="I49" i="185"/>
  <c r="I50" i="185"/>
  <c r="I51" i="185"/>
  <c r="I52" i="185"/>
  <c r="I53" i="185"/>
  <c r="I54" i="185"/>
  <c r="I55" i="185"/>
  <c r="I56" i="185"/>
  <c r="I57" i="185"/>
  <c r="I58" i="185"/>
  <c r="I59" i="185"/>
  <c r="I7" i="185"/>
  <c r="G8" i="185"/>
  <c r="G9" i="185"/>
  <c r="G10" i="185"/>
  <c r="G11" i="185"/>
  <c r="G12" i="185"/>
  <c r="G13" i="185"/>
  <c r="G14" i="185"/>
  <c r="G15" i="185"/>
  <c r="G16" i="185"/>
  <c r="G17" i="185"/>
  <c r="G18" i="185"/>
  <c r="G19" i="185"/>
  <c r="G20" i="185"/>
  <c r="G21" i="185"/>
  <c r="G22" i="185"/>
  <c r="G23" i="185"/>
  <c r="G24" i="185"/>
  <c r="G25" i="185"/>
  <c r="G26" i="185"/>
  <c r="G27" i="185"/>
  <c r="G28" i="185"/>
  <c r="G29" i="185"/>
  <c r="G30" i="185"/>
  <c r="G31" i="185"/>
  <c r="G32" i="185"/>
  <c r="G33" i="185"/>
  <c r="G34" i="185"/>
  <c r="G35" i="185"/>
  <c r="G36" i="185"/>
  <c r="G37" i="185"/>
  <c r="G38" i="185"/>
  <c r="G39" i="185"/>
  <c r="G40" i="185"/>
  <c r="G41" i="185"/>
  <c r="G42" i="185"/>
  <c r="G43" i="185"/>
  <c r="G44" i="185"/>
  <c r="G45" i="185"/>
  <c r="G46" i="185"/>
  <c r="G47" i="185"/>
  <c r="G48" i="185"/>
  <c r="G49" i="185"/>
  <c r="G50" i="185"/>
  <c r="G51" i="185"/>
  <c r="G52" i="185"/>
  <c r="G53" i="185"/>
  <c r="G54" i="185"/>
  <c r="G55" i="185"/>
  <c r="G56" i="185"/>
  <c r="G57" i="185"/>
  <c r="G58" i="185"/>
  <c r="G59" i="185"/>
  <c r="G7" i="185"/>
  <c r="E8" i="185"/>
  <c r="E9" i="185"/>
  <c r="E10" i="185"/>
  <c r="E11" i="185"/>
  <c r="E12" i="185"/>
  <c r="E13" i="185"/>
  <c r="E14" i="185"/>
  <c r="E15" i="185"/>
  <c r="E16" i="185"/>
  <c r="E17" i="185"/>
  <c r="E18" i="185"/>
  <c r="E19" i="185"/>
  <c r="E20" i="185"/>
  <c r="E21" i="185"/>
  <c r="E22" i="185"/>
  <c r="E23" i="185"/>
  <c r="E24" i="185"/>
  <c r="E25" i="185"/>
  <c r="E26" i="185"/>
  <c r="E27" i="185"/>
  <c r="E28" i="185"/>
  <c r="E29" i="185"/>
  <c r="E30" i="185"/>
  <c r="E31" i="185"/>
  <c r="E32" i="185"/>
  <c r="E33" i="185"/>
  <c r="E34" i="185"/>
  <c r="E35" i="185"/>
  <c r="E36" i="185"/>
  <c r="E37" i="185"/>
  <c r="E38" i="185"/>
  <c r="E39" i="185"/>
  <c r="E40" i="185"/>
  <c r="E41" i="185"/>
  <c r="E42" i="185"/>
  <c r="E43" i="185"/>
  <c r="E44" i="185"/>
  <c r="E45" i="185"/>
  <c r="E46" i="185"/>
  <c r="E47" i="185"/>
  <c r="E48" i="185"/>
  <c r="E49" i="185"/>
  <c r="E50" i="185"/>
  <c r="E51" i="185"/>
  <c r="E52" i="185"/>
  <c r="E53" i="185"/>
  <c r="E54" i="185"/>
  <c r="E55" i="185"/>
  <c r="E56" i="185"/>
  <c r="E57" i="185"/>
  <c r="E58" i="185"/>
  <c r="E59" i="185"/>
  <c r="E7" i="185"/>
  <c r="E6" i="185"/>
  <c r="D22" i="185"/>
  <c r="F22" i="185"/>
  <c r="H22" i="185"/>
  <c r="J22" i="185"/>
  <c r="D56" i="185"/>
  <c r="F56" i="185"/>
  <c r="H56" i="185"/>
  <c r="J56" i="185"/>
  <c r="D49" i="185"/>
  <c r="F49" i="185"/>
  <c r="H49" i="185"/>
  <c r="J49" i="185"/>
  <c r="D44" i="185"/>
  <c r="F44" i="185"/>
  <c r="H44" i="185"/>
  <c r="J44" i="185"/>
  <c r="D35" i="185"/>
  <c r="F35" i="185"/>
  <c r="H35" i="185"/>
  <c r="J35" i="185"/>
  <c r="D28" i="185"/>
  <c r="F28" i="185"/>
  <c r="H28" i="185"/>
  <c r="J28" i="185"/>
  <c r="D15" i="185"/>
  <c r="F15" i="185"/>
  <c r="H15" i="185"/>
  <c r="J15" i="185"/>
  <c r="D10" i="185"/>
  <c r="F10" i="185"/>
  <c r="H10" i="185"/>
  <c r="J10" i="185"/>
  <c r="D8" i="185"/>
  <c r="F8" i="185"/>
  <c r="H8" i="185"/>
  <c r="J8" i="185"/>
  <c r="D7" i="185"/>
  <c r="F7" i="185"/>
  <c r="H7" i="185"/>
  <c r="J7" i="185"/>
  <c r="K15" i="159" l="1"/>
  <c r="L15" i="159" s="1"/>
  <c r="I10" i="159"/>
  <c r="J10" i="159" s="1"/>
  <c r="I8" i="159"/>
  <c r="J8" i="159" s="1"/>
  <c r="I44" i="159"/>
  <c r="J44" i="159" s="1"/>
  <c r="G7" i="159"/>
  <c r="E7" i="12"/>
  <c r="G7" i="12"/>
  <c r="E7" i="9"/>
  <c r="D7" i="9"/>
  <c r="D7" i="8"/>
  <c r="G7" i="8"/>
  <c r="D7" i="7"/>
  <c r="E7" i="7"/>
  <c r="F7" i="6"/>
  <c r="G7" i="6"/>
  <c r="L44" i="159"/>
  <c r="H7" i="159"/>
  <c r="K7" i="159" s="1"/>
  <c r="D7" i="159"/>
  <c r="F7" i="159"/>
  <c r="E7" i="14"/>
  <c r="C56" i="185"/>
  <c r="C8" i="185"/>
  <c r="C7" i="185"/>
  <c r="C15" i="185"/>
  <c r="C10" i="185"/>
  <c r="C49" i="185"/>
  <c r="C44" i="185"/>
  <c r="C35" i="185"/>
  <c r="C22" i="185"/>
  <c r="C28" i="185"/>
  <c r="E9" i="202" l="1"/>
  <c r="E11" i="202"/>
  <c r="E12" i="202"/>
  <c r="E13" i="202"/>
  <c r="E14" i="202"/>
  <c r="E16" i="202"/>
  <c r="E17" i="202"/>
  <c r="E18" i="202"/>
  <c r="E19" i="202"/>
  <c r="E20" i="202"/>
  <c r="E23" i="202"/>
  <c r="E24" i="202"/>
  <c r="E25" i="202"/>
  <c r="E26" i="202"/>
  <c r="E27" i="202"/>
  <c r="E29" i="202"/>
  <c r="E30" i="202"/>
  <c r="E31" i="202"/>
  <c r="E32" i="202"/>
  <c r="E33" i="202"/>
  <c r="E34" i="202"/>
  <c r="E36" i="202"/>
  <c r="E37" i="202"/>
  <c r="E38" i="202"/>
  <c r="E39" i="202"/>
  <c r="E40" i="202"/>
  <c r="E41" i="202"/>
  <c r="E42" i="202"/>
  <c r="E43" i="202"/>
  <c r="E45" i="202"/>
  <c r="E46" i="202"/>
  <c r="E47" i="202"/>
  <c r="E48" i="202"/>
  <c r="E50" i="202"/>
  <c r="E51" i="202"/>
  <c r="E52" i="202"/>
  <c r="E53" i="202"/>
  <c r="E54" i="202"/>
  <c r="E55" i="202"/>
  <c r="E57" i="202"/>
  <c r="E58" i="202"/>
  <c r="E59" i="202"/>
  <c r="G9" i="202"/>
  <c r="G11" i="202"/>
  <c r="G12" i="202"/>
  <c r="G13" i="202"/>
  <c r="G14" i="202"/>
  <c r="G16" i="202"/>
  <c r="G17" i="202"/>
  <c r="G18" i="202"/>
  <c r="G19" i="202"/>
  <c r="G20" i="202"/>
  <c r="G23" i="202"/>
  <c r="G24" i="202"/>
  <c r="G25" i="202"/>
  <c r="G26" i="202"/>
  <c r="G27" i="202"/>
  <c r="G29" i="202"/>
  <c r="G30" i="202"/>
  <c r="G31" i="202"/>
  <c r="G32" i="202"/>
  <c r="G33" i="202"/>
  <c r="G34" i="202"/>
  <c r="G36" i="202"/>
  <c r="G37" i="202"/>
  <c r="G38" i="202"/>
  <c r="G39" i="202"/>
  <c r="G40" i="202"/>
  <c r="G41" i="202"/>
  <c r="G42" i="202"/>
  <c r="G43" i="202"/>
  <c r="G45" i="202"/>
  <c r="G46" i="202"/>
  <c r="G47" i="202"/>
  <c r="G48" i="202"/>
  <c r="G50" i="202"/>
  <c r="G51" i="202"/>
  <c r="G52" i="202"/>
  <c r="G53" i="202"/>
  <c r="G54" i="202"/>
  <c r="G55" i="202"/>
  <c r="G57" i="202"/>
  <c r="G58" i="202"/>
  <c r="G59" i="202"/>
  <c r="I9" i="202"/>
  <c r="I11" i="202"/>
  <c r="I12" i="202"/>
  <c r="I13" i="202"/>
  <c r="I14" i="202"/>
  <c r="I16" i="202"/>
  <c r="I17" i="202"/>
  <c r="I18" i="202"/>
  <c r="I19" i="202"/>
  <c r="I20" i="202"/>
  <c r="I23" i="202"/>
  <c r="I24" i="202"/>
  <c r="I25" i="202"/>
  <c r="I26" i="202"/>
  <c r="I27" i="202"/>
  <c r="I29" i="202"/>
  <c r="I30" i="202"/>
  <c r="I31" i="202"/>
  <c r="I32" i="202"/>
  <c r="I33" i="202"/>
  <c r="I34" i="202"/>
  <c r="I36" i="202"/>
  <c r="I37" i="202"/>
  <c r="I38" i="202"/>
  <c r="I39" i="202"/>
  <c r="I40" i="202"/>
  <c r="I41" i="202"/>
  <c r="I42" i="202"/>
  <c r="I43" i="202"/>
  <c r="I45" i="202"/>
  <c r="I46" i="202"/>
  <c r="I47" i="202"/>
  <c r="I48" i="202"/>
  <c r="I50" i="202"/>
  <c r="I51" i="202"/>
  <c r="I52" i="202"/>
  <c r="I53" i="202"/>
  <c r="I54" i="202"/>
  <c r="I55" i="202"/>
  <c r="I57" i="202"/>
  <c r="I58" i="202"/>
  <c r="I59" i="202"/>
  <c r="K9" i="202"/>
  <c r="K11" i="202"/>
  <c r="K12" i="202"/>
  <c r="K13" i="202"/>
  <c r="K14" i="202"/>
  <c r="K16" i="202"/>
  <c r="K17" i="202"/>
  <c r="K18" i="202"/>
  <c r="K19" i="202"/>
  <c r="K20" i="202"/>
  <c r="K23" i="202"/>
  <c r="K24" i="202"/>
  <c r="K25" i="202"/>
  <c r="K26" i="202"/>
  <c r="K27" i="202"/>
  <c r="K29" i="202"/>
  <c r="K30" i="202"/>
  <c r="K31" i="202"/>
  <c r="K32" i="202"/>
  <c r="K33" i="202"/>
  <c r="K34" i="202"/>
  <c r="K36" i="202"/>
  <c r="K37" i="202"/>
  <c r="K38" i="202"/>
  <c r="K39" i="202"/>
  <c r="K40" i="202"/>
  <c r="K41" i="202"/>
  <c r="K42" i="202"/>
  <c r="K43" i="202"/>
  <c r="K45" i="202"/>
  <c r="K46" i="202"/>
  <c r="K47" i="202"/>
  <c r="K48" i="202"/>
  <c r="K50" i="202"/>
  <c r="K51" i="202"/>
  <c r="K52" i="202"/>
  <c r="K53" i="202"/>
  <c r="K54" i="202"/>
  <c r="K55" i="202"/>
  <c r="K57" i="202"/>
  <c r="K58" i="202"/>
  <c r="K59" i="202"/>
  <c r="M9" i="202"/>
  <c r="M11" i="202"/>
  <c r="M12" i="202"/>
  <c r="M13" i="202"/>
  <c r="M14" i="202"/>
  <c r="M16" i="202"/>
  <c r="M17" i="202"/>
  <c r="M18" i="202"/>
  <c r="M19" i="202"/>
  <c r="M20" i="202"/>
  <c r="M23" i="202"/>
  <c r="M24" i="202"/>
  <c r="M25" i="202"/>
  <c r="M26" i="202"/>
  <c r="M27" i="202"/>
  <c r="M29" i="202"/>
  <c r="M30" i="202"/>
  <c r="M31" i="202"/>
  <c r="M32" i="202"/>
  <c r="M33" i="202"/>
  <c r="M34" i="202"/>
  <c r="M36" i="202"/>
  <c r="M37" i="202"/>
  <c r="M38" i="202"/>
  <c r="M39" i="202"/>
  <c r="M40" i="202"/>
  <c r="M41" i="202"/>
  <c r="M42" i="202"/>
  <c r="M43" i="202"/>
  <c r="M45" i="202"/>
  <c r="M46" i="202"/>
  <c r="M47" i="202"/>
  <c r="M48" i="202"/>
  <c r="M50" i="202"/>
  <c r="M51" i="202"/>
  <c r="M52" i="202"/>
  <c r="M53" i="202"/>
  <c r="M54" i="202"/>
  <c r="M55" i="202"/>
  <c r="M57" i="202"/>
  <c r="M58" i="202"/>
  <c r="M59" i="202"/>
  <c r="O9" i="202"/>
  <c r="O11" i="202"/>
  <c r="O12" i="202"/>
  <c r="O13" i="202"/>
  <c r="O14" i="202"/>
  <c r="O16" i="202"/>
  <c r="O17" i="202"/>
  <c r="O18" i="202"/>
  <c r="O19" i="202"/>
  <c r="O20" i="202"/>
  <c r="O23" i="202"/>
  <c r="O24" i="202"/>
  <c r="O25" i="202"/>
  <c r="O26" i="202"/>
  <c r="O27" i="202"/>
  <c r="O29" i="202"/>
  <c r="O30" i="202"/>
  <c r="O31" i="202"/>
  <c r="O32" i="202"/>
  <c r="O33" i="202"/>
  <c r="O34" i="202"/>
  <c r="O36" i="202"/>
  <c r="O37" i="202"/>
  <c r="O38" i="202"/>
  <c r="O39" i="202"/>
  <c r="O40" i="202"/>
  <c r="O41" i="202"/>
  <c r="O42" i="202"/>
  <c r="O43" i="202"/>
  <c r="O45" i="202"/>
  <c r="O46" i="202"/>
  <c r="O47" i="202"/>
  <c r="O48" i="202"/>
  <c r="O50" i="202"/>
  <c r="O51" i="202"/>
  <c r="O52" i="202"/>
  <c r="O53" i="202"/>
  <c r="O54" i="202"/>
  <c r="O55" i="202"/>
  <c r="O57" i="202"/>
  <c r="O58" i="202"/>
  <c r="O59" i="202"/>
  <c r="Q9" i="202"/>
  <c r="Q11" i="202"/>
  <c r="Q12" i="202"/>
  <c r="Q13" i="202"/>
  <c r="Q14" i="202"/>
  <c r="Q16" i="202"/>
  <c r="Q17" i="202"/>
  <c r="Q18" i="202"/>
  <c r="Q19" i="202"/>
  <c r="Q20" i="202"/>
  <c r="Q23" i="202"/>
  <c r="Q24" i="202"/>
  <c r="Q25" i="202"/>
  <c r="Q26" i="202"/>
  <c r="Q27" i="202"/>
  <c r="Q29" i="202"/>
  <c r="Q30" i="202"/>
  <c r="Q31" i="202"/>
  <c r="Q32" i="202"/>
  <c r="Q33" i="202"/>
  <c r="Q34" i="202"/>
  <c r="Q36" i="202"/>
  <c r="Q37" i="202"/>
  <c r="Q38" i="202"/>
  <c r="Q39" i="202"/>
  <c r="Q40" i="202"/>
  <c r="Q41" i="202"/>
  <c r="Q42" i="202"/>
  <c r="Q43" i="202"/>
  <c r="Q45" i="202"/>
  <c r="Q46" i="202"/>
  <c r="Q47" i="202"/>
  <c r="Q48" i="202"/>
  <c r="Q50" i="202"/>
  <c r="Q51" i="202"/>
  <c r="Q52" i="202"/>
  <c r="Q53" i="202"/>
  <c r="Q54" i="202"/>
  <c r="Q55" i="202"/>
  <c r="Q57" i="202"/>
  <c r="Q58" i="202"/>
  <c r="Q59" i="202"/>
  <c r="S9" i="202"/>
  <c r="S11" i="202"/>
  <c r="S12" i="202"/>
  <c r="S13" i="202"/>
  <c r="S14" i="202"/>
  <c r="S16" i="202"/>
  <c r="S17" i="202"/>
  <c r="S18" i="202"/>
  <c r="S19" i="202"/>
  <c r="S20" i="202"/>
  <c r="S23" i="202"/>
  <c r="S24" i="202"/>
  <c r="S25" i="202"/>
  <c r="S26" i="202"/>
  <c r="S27" i="202"/>
  <c r="S29" i="202"/>
  <c r="S30" i="202"/>
  <c r="S31" i="202"/>
  <c r="S32" i="202"/>
  <c r="S33" i="202"/>
  <c r="S34" i="202"/>
  <c r="S36" i="202"/>
  <c r="S37" i="202"/>
  <c r="S38" i="202"/>
  <c r="S39" i="202"/>
  <c r="S40" i="202"/>
  <c r="S41" i="202"/>
  <c r="S42" i="202"/>
  <c r="S43" i="202"/>
  <c r="S45" i="202"/>
  <c r="S46" i="202"/>
  <c r="S47" i="202"/>
  <c r="S48" i="202"/>
  <c r="S50" i="202"/>
  <c r="S51" i="202"/>
  <c r="S52" i="202"/>
  <c r="S53" i="202"/>
  <c r="S54" i="202"/>
  <c r="S55" i="202"/>
  <c r="S57" i="202"/>
  <c r="S58" i="202"/>
  <c r="S59" i="202"/>
  <c r="D8" i="202"/>
  <c r="F8" i="202"/>
  <c r="H8" i="202"/>
  <c r="J8" i="202"/>
  <c r="L8" i="202"/>
  <c r="N8" i="202"/>
  <c r="P8" i="202"/>
  <c r="R8" i="202"/>
  <c r="D10" i="202"/>
  <c r="F10" i="202"/>
  <c r="H10" i="202"/>
  <c r="J10" i="202"/>
  <c r="L10" i="202"/>
  <c r="N10" i="202"/>
  <c r="P10" i="202"/>
  <c r="R10" i="202"/>
  <c r="D15" i="202"/>
  <c r="F15" i="202"/>
  <c r="H15" i="202"/>
  <c r="J15" i="202"/>
  <c r="D22" i="202"/>
  <c r="F22" i="202"/>
  <c r="H22" i="202"/>
  <c r="J22" i="202"/>
  <c r="L22" i="202"/>
  <c r="N22" i="202"/>
  <c r="P22" i="202"/>
  <c r="R22" i="202"/>
  <c r="D35" i="202"/>
  <c r="F35" i="202"/>
  <c r="H35" i="202"/>
  <c r="J35" i="202"/>
  <c r="L35" i="202"/>
  <c r="N35" i="202"/>
  <c r="P35" i="202"/>
  <c r="R35" i="202"/>
  <c r="D44" i="202"/>
  <c r="F44" i="202"/>
  <c r="H44" i="202"/>
  <c r="J44" i="202"/>
  <c r="L44" i="202"/>
  <c r="N44" i="202"/>
  <c r="P44" i="202"/>
  <c r="R44" i="202"/>
  <c r="D49" i="202"/>
  <c r="F49" i="202"/>
  <c r="H49" i="202"/>
  <c r="J49" i="202"/>
  <c r="L49" i="202"/>
  <c r="N49" i="202"/>
  <c r="P49" i="202"/>
  <c r="R49" i="202"/>
  <c r="D56" i="202"/>
  <c r="F56" i="202"/>
  <c r="H56" i="202"/>
  <c r="J56" i="202"/>
  <c r="L56" i="202"/>
  <c r="N56" i="202"/>
  <c r="P56" i="202"/>
  <c r="R56" i="202"/>
  <c r="C56" i="202"/>
  <c r="C49" i="202"/>
  <c r="C44" i="202"/>
  <c r="C35" i="202"/>
  <c r="I28" i="202"/>
  <c r="C22" i="202"/>
  <c r="C15" i="202"/>
  <c r="C10" i="202"/>
  <c r="C8" i="202"/>
  <c r="E8" i="202" s="1"/>
  <c r="S22" i="202" l="1"/>
  <c r="I49" i="202"/>
  <c r="J21" i="202"/>
  <c r="N21" i="202"/>
  <c r="P21" i="202"/>
  <c r="L21" i="202"/>
  <c r="E22" i="202"/>
  <c r="R21" i="202"/>
  <c r="K22" i="202"/>
  <c r="K56" i="202"/>
  <c r="J7" i="202"/>
  <c r="E56" i="202"/>
  <c r="I56" i="202"/>
  <c r="H21" i="202"/>
  <c r="G56" i="202"/>
  <c r="F21" i="202"/>
  <c r="I10" i="202"/>
  <c r="G10" i="202"/>
  <c r="E28" i="202"/>
  <c r="M10" i="202"/>
  <c r="I15" i="202"/>
  <c r="D21" i="202"/>
  <c r="E10" i="202"/>
  <c r="E15" i="202"/>
  <c r="E44" i="202"/>
  <c r="G15" i="202"/>
  <c r="E49" i="202"/>
  <c r="F7" i="202"/>
  <c r="S15" i="202"/>
  <c r="Q49" i="202"/>
  <c r="M15" i="202"/>
  <c r="K15" i="202"/>
  <c r="Q56" i="202"/>
  <c r="Q15" i="202"/>
  <c r="M56" i="202"/>
  <c r="K28" i="202"/>
  <c r="K10" i="202"/>
  <c r="D7" i="202"/>
  <c r="E35" i="202"/>
  <c r="O56" i="202"/>
  <c r="M8" i="202"/>
  <c r="Q8" i="202"/>
  <c r="I8" i="202"/>
  <c r="L7" i="202"/>
  <c r="L6" i="202" s="1"/>
  <c r="N7" i="202"/>
  <c r="N6" i="202" s="1"/>
  <c r="R7" i="202"/>
  <c r="P7" i="202"/>
  <c r="H7" i="202"/>
  <c r="G8" i="202"/>
  <c r="S56" i="202"/>
  <c r="S49" i="202"/>
  <c r="O49" i="202"/>
  <c r="M49" i="202"/>
  <c r="G49" i="202"/>
  <c r="K49" i="202"/>
  <c r="O44" i="202"/>
  <c r="Q44" i="202"/>
  <c r="M44" i="202"/>
  <c r="K44" i="202"/>
  <c r="I44" i="202"/>
  <c r="G44" i="202"/>
  <c r="S44" i="202"/>
  <c r="M35" i="202"/>
  <c r="K35" i="202"/>
  <c r="S35" i="202"/>
  <c r="Q35" i="202"/>
  <c r="O35" i="202"/>
  <c r="I35" i="202"/>
  <c r="G35" i="202"/>
  <c r="S28" i="202"/>
  <c r="Q28" i="202"/>
  <c r="M28" i="202"/>
  <c r="O28" i="202"/>
  <c r="G28" i="202"/>
  <c r="O22" i="202"/>
  <c r="I22" i="202"/>
  <c r="G22" i="202"/>
  <c r="Q22" i="202"/>
  <c r="M22" i="202"/>
  <c r="O15" i="202"/>
  <c r="Q10" i="202"/>
  <c r="O10" i="202"/>
  <c r="S10" i="202"/>
  <c r="S8" i="202"/>
  <c r="O8" i="202"/>
  <c r="K8" i="202"/>
  <c r="C21" i="202"/>
  <c r="C7" i="202"/>
  <c r="H6" i="202" l="1"/>
  <c r="D6" i="202"/>
  <c r="F6" i="202"/>
  <c r="P6" i="202"/>
  <c r="J6" i="202"/>
  <c r="R6" i="202"/>
  <c r="G21" i="202"/>
  <c r="I21" i="202"/>
  <c r="O21" i="202"/>
  <c r="E21" i="202"/>
  <c r="S21" i="202"/>
  <c r="K21" i="202"/>
  <c r="M21" i="202"/>
  <c r="Q21" i="202"/>
  <c r="E7" i="202"/>
  <c r="I7" i="202"/>
  <c r="M7" i="202"/>
  <c r="Q7" i="202"/>
  <c r="K7" i="202"/>
  <c r="S7" i="202"/>
  <c r="G7" i="202"/>
  <c r="O7" i="202"/>
  <c r="C6" i="202"/>
  <c r="E6" i="202" l="1"/>
  <c r="I6" i="202"/>
  <c r="M6" i="202"/>
  <c r="Q6" i="202"/>
  <c r="G6" i="202"/>
  <c r="K6" i="202"/>
  <c r="O6" i="202"/>
  <c r="S6" i="202"/>
  <c r="F24" i="15" l="1"/>
  <c r="G24" i="15"/>
  <c r="H24" i="15" s="1"/>
  <c r="F25" i="15"/>
  <c r="G25" i="15"/>
  <c r="F27" i="15"/>
  <c r="G27" i="15"/>
  <c r="H27" i="15" s="1"/>
  <c r="F29" i="15"/>
  <c r="G29" i="15"/>
  <c r="F34" i="15"/>
  <c r="G34" i="15"/>
  <c r="H34" i="15" s="1"/>
  <c r="F30" i="15"/>
  <c r="G30" i="15"/>
  <c r="F31" i="15"/>
  <c r="G31" i="15"/>
  <c r="H31" i="15" s="1"/>
  <c r="F32" i="15"/>
  <c r="G32" i="15"/>
  <c r="F45" i="15"/>
  <c r="G45" i="15"/>
  <c r="F48" i="15"/>
  <c r="G48" i="15"/>
  <c r="H48" i="15" s="1"/>
  <c r="F46" i="15"/>
  <c r="G46" i="15"/>
  <c r="H46" i="15" s="1"/>
  <c r="F47" i="15"/>
  <c r="G47" i="15"/>
  <c r="H47" i="15" s="1"/>
  <c r="F36" i="15"/>
  <c r="G36" i="15"/>
  <c r="F37" i="15"/>
  <c r="G37" i="15"/>
  <c r="H37" i="15" s="1"/>
  <c r="F38" i="15"/>
  <c r="G38" i="15"/>
  <c r="H38" i="15" s="1"/>
  <c r="F39" i="15"/>
  <c r="G39" i="15"/>
  <c r="H39" i="15" s="1"/>
  <c r="F43" i="15"/>
  <c r="G43" i="15"/>
  <c r="H43" i="15" s="1"/>
  <c r="F40" i="15"/>
  <c r="G40" i="15"/>
  <c r="H40" i="15" s="1"/>
  <c r="F41" i="15"/>
  <c r="G41" i="15"/>
  <c r="H41" i="15" s="1"/>
  <c r="F42" i="15"/>
  <c r="G42" i="15"/>
  <c r="H42" i="15" s="1"/>
  <c r="F51" i="15"/>
  <c r="G51" i="15"/>
  <c r="H51" i="15" s="1"/>
  <c r="F55" i="15"/>
  <c r="G55" i="15"/>
  <c r="H55" i="15" s="1"/>
  <c r="F52" i="15"/>
  <c r="G52" i="15"/>
  <c r="H52" i="15" s="1"/>
  <c r="F53" i="15"/>
  <c r="G53" i="15"/>
  <c r="H53" i="15" s="1"/>
  <c r="F50" i="15"/>
  <c r="G50" i="15"/>
  <c r="F16" i="15"/>
  <c r="G16" i="15"/>
  <c r="F57" i="15"/>
  <c r="G57" i="15"/>
  <c r="F11" i="15"/>
  <c r="F10" i="15" s="1"/>
  <c r="G11" i="15"/>
  <c r="F12" i="15"/>
  <c r="G12" i="15"/>
  <c r="H12" i="15" s="1"/>
  <c r="F17" i="15"/>
  <c r="G17" i="15"/>
  <c r="H17" i="15" s="1"/>
  <c r="F13" i="15"/>
  <c r="G13" i="15"/>
  <c r="H13" i="15" s="1"/>
  <c r="F18" i="15"/>
  <c r="G18" i="15"/>
  <c r="H18" i="15" s="1"/>
  <c r="F19" i="15"/>
  <c r="G19" i="15"/>
  <c r="H19" i="15" s="1"/>
  <c r="F26" i="15"/>
  <c r="G26" i="15"/>
  <c r="H26" i="15" s="1"/>
  <c r="F58" i="15"/>
  <c r="G58" i="15"/>
  <c r="H58" i="15" s="1"/>
  <c r="F9" i="15"/>
  <c r="F8" i="15" s="1"/>
  <c r="G9" i="15"/>
  <c r="F20" i="15"/>
  <c r="G20" i="15"/>
  <c r="H20" i="15" s="1"/>
  <c r="F54" i="15"/>
  <c r="G54" i="15"/>
  <c r="H54" i="15" s="1"/>
  <c r="F14" i="15"/>
  <c r="G14" i="15"/>
  <c r="H14" i="15" s="1"/>
  <c r="F33" i="15"/>
  <c r="G33" i="15"/>
  <c r="H33" i="15" s="1"/>
  <c r="F59" i="15"/>
  <c r="G59" i="15"/>
  <c r="H59" i="15" s="1"/>
  <c r="G23" i="15"/>
  <c r="F23" i="15"/>
  <c r="F22" i="15" s="1"/>
  <c r="G24" i="14"/>
  <c r="G25" i="14"/>
  <c r="G27" i="14"/>
  <c r="G29" i="14"/>
  <c r="G34" i="14"/>
  <c r="G30" i="14"/>
  <c r="G31" i="14"/>
  <c r="G32" i="14"/>
  <c r="G45" i="14"/>
  <c r="G48" i="14"/>
  <c r="G46" i="14"/>
  <c r="G47" i="14"/>
  <c r="G36" i="14"/>
  <c r="G37" i="14"/>
  <c r="G38" i="14"/>
  <c r="G39" i="14"/>
  <c r="G43" i="14"/>
  <c r="G40" i="14"/>
  <c r="G41" i="14"/>
  <c r="G42" i="14"/>
  <c r="G51" i="14"/>
  <c r="G55" i="14"/>
  <c r="G52" i="14"/>
  <c r="G53" i="14"/>
  <c r="G50" i="14"/>
  <c r="G16" i="14"/>
  <c r="G57" i="14"/>
  <c r="G11" i="14"/>
  <c r="G10" i="14" s="1"/>
  <c r="G12" i="14"/>
  <c r="G17" i="14"/>
  <c r="G13" i="14"/>
  <c r="G18" i="14"/>
  <c r="G19" i="14"/>
  <c r="G26" i="14"/>
  <c r="G58" i="14"/>
  <c r="G9" i="14"/>
  <c r="G8" i="14" s="1"/>
  <c r="G20" i="14"/>
  <c r="G54" i="14"/>
  <c r="G14" i="14"/>
  <c r="G33" i="14"/>
  <c r="G59" i="14"/>
  <c r="G23" i="14"/>
  <c r="F57" i="201"/>
  <c r="E57" i="201"/>
  <c r="F8" i="201"/>
  <c r="E8" i="201"/>
  <c r="F99" i="201"/>
  <c r="E99" i="201"/>
  <c r="F143" i="201"/>
  <c r="E143" i="201"/>
  <c r="F92" i="201"/>
  <c r="E92" i="201"/>
  <c r="F85" i="201"/>
  <c r="E85" i="201"/>
  <c r="F78" i="201"/>
  <c r="E78" i="201"/>
  <c r="F71" i="201"/>
  <c r="E71" i="201"/>
  <c r="F151" i="201"/>
  <c r="E151" i="201"/>
  <c r="F130" i="201"/>
  <c r="E130" i="201"/>
  <c r="F119" i="201"/>
  <c r="K385" i="201"/>
  <c r="I385" i="201"/>
  <c r="K384" i="201"/>
  <c r="I384" i="201"/>
  <c r="K383" i="201"/>
  <c r="I383" i="201"/>
  <c r="K382" i="201"/>
  <c r="I382" i="201"/>
  <c r="K381" i="201"/>
  <c r="I381" i="201"/>
  <c r="K209" i="201"/>
  <c r="I209" i="201"/>
  <c r="K208" i="201"/>
  <c r="I208" i="201"/>
  <c r="K207" i="201"/>
  <c r="I207" i="201"/>
  <c r="K206" i="201"/>
  <c r="I206" i="201"/>
  <c r="K205" i="201"/>
  <c r="I205" i="201"/>
  <c r="K204" i="201"/>
  <c r="I204" i="201"/>
  <c r="K69" i="201"/>
  <c r="L69" i="201" s="1"/>
  <c r="I69" i="201"/>
  <c r="J69" i="201" s="1"/>
  <c r="K68" i="201"/>
  <c r="L68" i="201" s="1"/>
  <c r="I68" i="201"/>
  <c r="J68" i="201" s="1"/>
  <c r="K67" i="201"/>
  <c r="L67" i="201" s="1"/>
  <c r="I67" i="201"/>
  <c r="J67" i="201" s="1"/>
  <c r="K66" i="201"/>
  <c r="L66" i="201" s="1"/>
  <c r="I66" i="201"/>
  <c r="J66" i="201" s="1"/>
  <c r="K65" i="201"/>
  <c r="L65" i="201" s="1"/>
  <c r="I65" i="201"/>
  <c r="J65" i="201" s="1"/>
  <c r="K64" i="201"/>
  <c r="L64" i="201" s="1"/>
  <c r="I64" i="201"/>
  <c r="J64" i="201" s="1"/>
  <c r="K63" i="201"/>
  <c r="L63" i="201" s="1"/>
  <c r="I63" i="201"/>
  <c r="J63" i="201" s="1"/>
  <c r="K62" i="201"/>
  <c r="L62" i="201" s="1"/>
  <c r="I62" i="201"/>
  <c r="J62" i="201" s="1"/>
  <c r="K61" i="201"/>
  <c r="L61" i="201" s="1"/>
  <c r="I61" i="201"/>
  <c r="J61" i="201" s="1"/>
  <c r="K60" i="201"/>
  <c r="L60" i="201" s="1"/>
  <c r="I60" i="201"/>
  <c r="J60" i="201" s="1"/>
  <c r="K59" i="201"/>
  <c r="L59" i="201" s="1"/>
  <c r="I59" i="201"/>
  <c r="J59" i="201" s="1"/>
  <c r="K58" i="201"/>
  <c r="L58" i="201" s="1"/>
  <c r="I58" i="201"/>
  <c r="J58" i="201" s="1"/>
  <c r="K358" i="201"/>
  <c r="I358" i="201"/>
  <c r="K357" i="201"/>
  <c r="I357" i="201"/>
  <c r="K356" i="201"/>
  <c r="I356" i="201"/>
  <c r="K355" i="201"/>
  <c r="I355" i="201"/>
  <c r="K354" i="201"/>
  <c r="I354" i="201"/>
  <c r="K353" i="201"/>
  <c r="I353" i="201"/>
  <c r="K352" i="201"/>
  <c r="I352" i="201"/>
  <c r="K351" i="201"/>
  <c r="I351" i="201"/>
  <c r="K350" i="201"/>
  <c r="I350" i="201"/>
  <c r="K26" i="201"/>
  <c r="L26" i="201" s="1"/>
  <c r="I26" i="201"/>
  <c r="K25" i="201"/>
  <c r="L25" i="201" s="1"/>
  <c r="I25" i="201"/>
  <c r="J25" i="201" s="1"/>
  <c r="K24" i="201"/>
  <c r="L24" i="201" s="1"/>
  <c r="I24" i="201"/>
  <c r="J24" i="201" s="1"/>
  <c r="K23" i="201"/>
  <c r="L23" i="201" s="1"/>
  <c r="I23" i="201"/>
  <c r="J23" i="201" s="1"/>
  <c r="K22" i="201"/>
  <c r="L22" i="201" s="1"/>
  <c r="I22" i="201"/>
  <c r="J22" i="201" s="1"/>
  <c r="K21" i="201"/>
  <c r="L21" i="201" s="1"/>
  <c r="I21" i="201"/>
  <c r="J21" i="201" s="1"/>
  <c r="K20" i="201"/>
  <c r="L20" i="201" s="1"/>
  <c r="J20" i="201"/>
  <c r="K19" i="201"/>
  <c r="L19" i="201" s="1"/>
  <c r="I19" i="201"/>
  <c r="J19" i="201" s="1"/>
  <c r="K18" i="201"/>
  <c r="L18" i="201" s="1"/>
  <c r="I18" i="201"/>
  <c r="J18" i="201" s="1"/>
  <c r="K17" i="201"/>
  <c r="L17" i="201" s="1"/>
  <c r="I17" i="201"/>
  <c r="J17" i="201" s="1"/>
  <c r="K16" i="201"/>
  <c r="L16" i="201" s="1"/>
  <c r="I16" i="201"/>
  <c r="J16" i="201" s="1"/>
  <c r="K15" i="201"/>
  <c r="L15" i="201" s="1"/>
  <c r="I15" i="201"/>
  <c r="J15" i="201" s="1"/>
  <c r="K14" i="201"/>
  <c r="L14" i="201" s="1"/>
  <c r="I14" i="201"/>
  <c r="J14" i="201" s="1"/>
  <c r="K13" i="201"/>
  <c r="L13" i="201" s="1"/>
  <c r="I13" i="201"/>
  <c r="J13" i="201" s="1"/>
  <c r="K12" i="201"/>
  <c r="L12" i="201" s="1"/>
  <c r="I12" i="201"/>
  <c r="J12" i="201" s="1"/>
  <c r="K11" i="201"/>
  <c r="L11" i="201" s="1"/>
  <c r="I11" i="201"/>
  <c r="J11" i="201" s="1"/>
  <c r="K10" i="201"/>
  <c r="L10" i="201" s="1"/>
  <c r="I10" i="201"/>
  <c r="J10" i="201" s="1"/>
  <c r="L9" i="201"/>
  <c r="I9" i="201"/>
  <c r="J9" i="201" s="1"/>
  <c r="K106" i="201"/>
  <c r="L106" i="201" s="1"/>
  <c r="I106" i="201"/>
  <c r="J106" i="201" s="1"/>
  <c r="K105" i="201"/>
  <c r="L105" i="201" s="1"/>
  <c r="I105" i="201"/>
  <c r="J105" i="201" s="1"/>
  <c r="K104" i="201"/>
  <c r="L104" i="201" s="1"/>
  <c r="I104" i="201"/>
  <c r="J104" i="201" s="1"/>
  <c r="K103" i="201"/>
  <c r="L103" i="201" s="1"/>
  <c r="I103" i="201"/>
  <c r="J103" i="201" s="1"/>
  <c r="K102" i="201"/>
  <c r="L102" i="201" s="1"/>
  <c r="I102" i="201"/>
  <c r="J102" i="201" s="1"/>
  <c r="K101" i="201"/>
  <c r="L101" i="201" s="1"/>
  <c r="I101" i="201"/>
  <c r="K100" i="201"/>
  <c r="I100" i="201"/>
  <c r="J100" i="201" s="1"/>
  <c r="K379" i="201"/>
  <c r="I379" i="201"/>
  <c r="K378" i="201"/>
  <c r="I378" i="201"/>
  <c r="K377" i="201"/>
  <c r="I377" i="201"/>
  <c r="K376" i="201"/>
  <c r="I376" i="201"/>
  <c r="K375" i="201"/>
  <c r="I375" i="201"/>
  <c r="K374" i="201"/>
  <c r="I374" i="201"/>
  <c r="K373" i="201"/>
  <c r="I373" i="201"/>
  <c r="K372" i="201"/>
  <c r="I372" i="201"/>
  <c r="K150" i="201"/>
  <c r="L150" i="201" s="1"/>
  <c r="I150" i="201"/>
  <c r="J150" i="201" s="1"/>
  <c r="K149" i="201"/>
  <c r="L149" i="201" s="1"/>
  <c r="I149" i="201"/>
  <c r="J149" i="201" s="1"/>
  <c r="K148" i="201"/>
  <c r="L148" i="201" s="1"/>
  <c r="I148" i="201"/>
  <c r="J148" i="201" s="1"/>
  <c r="K147" i="201"/>
  <c r="L147" i="201" s="1"/>
  <c r="I147" i="201"/>
  <c r="J147" i="201" s="1"/>
  <c r="K146" i="201"/>
  <c r="L146" i="201" s="1"/>
  <c r="I146" i="201"/>
  <c r="J146" i="201" s="1"/>
  <c r="K145" i="201"/>
  <c r="L145" i="201" s="1"/>
  <c r="I145" i="201"/>
  <c r="J145" i="201" s="1"/>
  <c r="K144" i="201"/>
  <c r="I144" i="201"/>
  <c r="K98" i="201"/>
  <c r="L98" i="201" s="1"/>
  <c r="I98" i="201"/>
  <c r="J98" i="201" s="1"/>
  <c r="K97" i="201"/>
  <c r="L97" i="201" s="1"/>
  <c r="I97" i="201"/>
  <c r="J97" i="201" s="1"/>
  <c r="K96" i="201"/>
  <c r="L96" i="201" s="1"/>
  <c r="I96" i="201"/>
  <c r="J96" i="201" s="1"/>
  <c r="K95" i="201"/>
  <c r="L95" i="201" s="1"/>
  <c r="I95" i="201"/>
  <c r="J95" i="201" s="1"/>
  <c r="K94" i="201"/>
  <c r="L94" i="201" s="1"/>
  <c r="I94" i="201"/>
  <c r="J94" i="201" s="1"/>
  <c r="K93" i="201"/>
  <c r="L93" i="201" s="1"/>
  <c r="I93" i="201"/>
  <c r="J93" i="201" s="1"/>
  <c r="K91" i="201"/>
  <c r="L91" i="201" s="1"/>
  <c r="I91" i="201"/>
  <c r="J91" i="201" s="1"/>
  <c r="K90" i="201"/>
  <c r="L90" i="201" s="1"/>
  <c r="I90" i="201"/>
  <c r="J90" i="201" s="1"/>
  <c r="K89" i="201"/>
  <c r="L89" i="201" s="1"/>
  <c r="I89" i="201"/>
  <c r="J89" i="201" s="1"/>
  <c r="K88" i="201"/>
  <c r="L88" i="201" s="1"/>
  <c r="I88" i="201"/>
  <c r="J88" i="201" s="1"/>
  <c r="K87" i="201"/>
  <c r="L87" i="201" s="1"/>
  <c r="I87" i="201"/>
  <c r="K86" i="201"/>
  <c r="L86" i="201" s="1"/>
  <c r="I86" i="201"/>
  <c r="J86" i="201" s="1"/>
  <c r="K56" i="201"/>
  <c r="L56" i="201" s="1"/>
  <c r="I56" i="201"/>
  <c r="J56" i="201" s="1"/>
  <c r="K55" i="201"/>
  <c r="L55" i="201" s="1"/>
  <c r="I55" i="201"/>
  <c r="J55" i="201" s="1"/>
  <c r="K54" i="201"/>
  <c r="L54" i="201" s="1"/>
  <c r="I54" i="201"/>
  <c r="J54" i="201" s="1"/>
  <c r="K53" i="201"/>
  <c r="L53" i="201" s="1"/>
  <c r="I53" i="201"/>
  <c r="J53" i="201" s="1"/>
  <c r="K52" i="201"/>
  <c r="L52" i="201" s="1"/>
  <c r="I52" i="201"/>
  <c r="J52" i="201" s="1"/>
  <c r="K51" i="201"/>
  <c r="L51" i="201" s="1"/>
  <c r="I51" i="201"/>
  <c r="J51" i="201" s="1"/>
  <c r="K50" i="201"/>
  <c r="L50" i="201" s="1"/>
  <c r="I50" i="201"/>
  <c r="J50" i="201" s="1"/>
  <c r="K49" i="201"/>
  <c r="L49" i="201" s="1"/>
  <c r="I49" i="201"/>
  <c r="J49" i="201" s="1"/>
  <c r="K84" i="201"/>
  <c r="L84" i="201" s="1"/>
  <c r="I84" i="201"/>
  <c r="J84" i="201" s="1"/>
  <c r="K83" i="201"/>
  <c r="L83" i="201" s="1"/>
  <c r="I83" i="201"/>
  <c r="J83" i="201" s="1"/>
  <c r="K82" i="201"/>
  <c r="L82" i="201" s="1"/>
  <c r="I82" i="201"/>
  <c r="J82" i="201" s="1"/>
  <c r="K81" i="201"/>
  <c r="L81" i="201" s="1"/>
  <c r="I81" i="201"/>
  <c r="J81" i="201" s="1"/>
  <c r="K80" i="201"/>
  <c r="L80" i="201" s="1"/>
  <c r="I80" i="201"/>
  <c r="J80" i="201" s="1"/>
  <c r="K79" i="201"/>
  <c r="L79" i="201" s="1"/>
  <c r="I79" i="201"/>
  <c r="J79" i="201" s="1"/>
  <c r="K47" i="201"/>
  <c r="L47" i="201" s="1"/>
  <c r="I47" i="201"/>
  <c r="J47" i="201" s="1"/>
  <c r="K46" i="201"/>
  <c r="L46" i="201" s="1"/>
  <c r="I46" i="201"/>
  <c r="J46" i="201" s="1"/>
  <c r="K45" i="201"/>
  <c r="L45" i="201" s="1"/>
  <c r="I45" i="201"/>
  <c r="J45" i="201" s="1"/>
  <c r="K44" i="201"/>
  <c r="L44" i="201" s="1"/>
  <c r="I44" i="201"/>
  <c r="J44" i="201" s="1"/>
  <c r="K43" i="201"/>
  <c r="L43" i="201" s="1"/>
  <c r="I43" i="201"/>
  <c r="J43" i="201" s="1"/>
  <c r="K42" i="201"/>
  <c r="L42" i="201" s="1"/>
  <c r="I42" i="201"/>
  <c r="J42" i="201" s="1"/>
  <c r="K41" i="201"/>
  <c r="L41" i="201" s="1"/>
  <c r="I41" i="201"/>
  <c r="J41" i="201" s="1"/>
  <c r="K40" i="201"/>
  <c r="L40" i="201" s="1"/>
  <c r="I40" i="201"/>
  <c r="J40" i="201" s="1"/>
  <c r="K39" i="201"/>
  <c r="L39" i="201" s="1"/>
  <c r="I39" i="201"/>
  <c r="J39" i="201" s="1"/>
  <c r="K38" i="201"/>
  <c r="L38" i="201" s="1"/>
  <c r="I38" i="201"/>
  <c r="J38" i="201" s="1"/>
  <c r="K37" i="201"/>
  <c r="L37" i="201" s="1"/>
  <c r="I37" i="201"/>
  <c r="J37" i="201" s="1"/>
  <c r="K36" i="201"/>
  <c r="L36" i="201" s="1"/>
  <c r="I36" i="201"/>
  <c r="J36" i="201" s="1"/>
  <c r="K35" i="201"/>
  <c r="L35" i="201" s="1"/>
  <c r="I35" i="201"/>
  <c r="J35" i="201" s="1"/>
  <c r="K33" i="201"/>
  <c r="L33" i="201" s="1"/>
  <c r="I33" i="201"/>
  <c r="J33" i="201" s="1"/>
  <c r="K32" i="201"/>
  <c r="L32" i="201" s="1"/>
  <c r="I32" i="201"/>
  <c r="J32" i="201" s="1"/>
  <c r="K31" i="201"/>
  <c r="L31" i="201" s="1"/>
  <c r="I31" i="201"/>
  <c r="J31" i="201" s="1"/>
  <c r="K30" i="201"/>
  <c r="L30" i="201" s="1"/>
  <c r="I30" i="201"/>
  <c r="J30" i="201" s="1"/>
  <c r="K29" i="201"/>
  <c r="L29" i="201" s="1"/>
  <c r="I29" i="201"/>
  <c r="K370" i="201"/>
  <c r="I370" i="201"/>
  <c r="K369" i="201"/>
  <c r="I369" i="201"/>
  <c r="K368" i="201"/>
  <c r="I368" i="201"/>
  <c r="K367" i="201"/>
  <c r="I367" i="201"/>
  <c r="K366" i="201"/>
  <c r="I366" i="201"/>
  <c r="K365" i="201"/>
  <c r="I365" i="201"/>
  <c r="K364" i="201"/>
  <c r="I364" i="201"/>
  <c r="K363" i="201"/>
  <c r="I363" i="201"/>
  <c r="K362" i="201"/>
  <c r="I362" i="201"/>
  <c r="K361" i="201"/>
  <c r="I361" i="201"/>
  <c r="K77" i="201"/>
  <c r="L77" i="201" s="1"/>
  <c r="I77" i="201"/>
  <c r="J77" i="201" s="1"/>
  <c r="K76" i="201"/>
  <c r="L76" i="201" s="1"/>
  <c r="I76" i="201"/>
  <c r="J76" i="201" s="1"/>
  <c r="K75" i="201"/>
  <c r="L75" i="201" s="1"/>
  <c r="I75" i="201"/>
  <c r="J75" i="201" s="1"/>
  <c r="K74" i="201"/>
  <c r="L74" i="201" s="1"/>
  <c r="I74" i="201"/>
  <c r="J74" i="201" s="1"/>
  <c r="K73" i="201"/>
  <c r="L73" i="201" s="1"/>
  <c r="I73" i="201"/>
  <c r="J73" i="201" s="1"/>
  <c r="K72" i="201"/>
  <c r="I72" i="201"/>
  <c r="J72" i="201" s="1"/>
  <c r="K316" i="201"/>
  <c r="I316" i="201"/>
  <c r="K315" i="201"/>
  <c r="I315" i="201"/>
  <c r="K314" i="201"/>
  <c r="I314" i="201"/>
  <c r="K313" i="201"/>
  <c r="I313" i="201"/>
  <c r="K312" i="201"/>
  <c r="I312" i="201"/>
  <c r="K311" i="201"/>
  <c r="I311" i="201"/>
  <c r="K310" i="201"/>
  <c r="I310" i="201"/>
  <c r="K309" i="201"/>
  <c r="I309" i="201"/>
  <c r="K308" i="201"/>
  <c r="I308" i="201"/>
  <c r="K307" i="201"/>
  <c r="I307" i="201"/>
  <c r="K306" i="201"/>
  <c r="I306" i="201"/>
  <c r="K305" i="201"/>
  <c r="I305" i="201"/>
  <c r="K304" i="201"/>
  <c r="I304" i="201"/>
  <c r="K303" i="201"/>
  <c r="I303" i="201"/>
  <c r="K348" i="201"/>
  <c r="I348" i="201"/>
  <c r="K347" i="201"/>
  <c r="I347" i="201"/>
  <c r="K346" i="201"/>
  <c r="I346" i="201"/>
  <c r="K345" i="201"/>
  <c r="I345" i="201"/>
  <c r="K344" i="201"/>
  <c r="I344" i="201"/>
  <c r="K343" i="201"/>
  <c r="I343" i="201"/>
  <c r="K342" i="201"/>
  <c r="I342" i="201"/>
  <c r="K341" i="201"/>
  <c r="I341" i="201"/>
  <c r="K340" i="201"/>
  <c r="I340" i="201"/>
  <c r="K338" i="201"/>
  <c r="I338" i="201"/>
  <c r="K337" i="201"/>
  <c r="I337" i="201"/>
  <c r="K336" i="201"/>
  <c r="I336" i="201"/>
  <c r="K335" i="201"/>
  <c r="I335" i="201"/>
  <c r="K334" i="201"/>
  <c r="I334" i="201"/>
  <c r="K333" i="201"/>
  <c r="I333" i="201"/>
  <c r="K332" i="201"/>
  <c r="I332" i="201"/>
  <c r="K331" i="201"/>
  <c r="I331" i="201"/>
  <c r="K330" i="201"/>
  <c r="I330" i="201"/>
  <c r="K329" i="201"/>
  <c r="I329" i="201"/>
  <c r="K328" i="201"/>
  <c r="I328" i="201"/>
  <c r="K327" i="201"/>
  <c r="I327" i="201"/>
  <c r="K326" i="201"/>
  <c r="I326" i="201"/>
  <c r="K325" i="201"/>
  <c r="I325" i="201"/>
  <c r="K323" i="201"/>
  <c r="I323" i="201"/>
  <c r="K322" i="201"/>
  <c r="I322" i="201"/>
  <c r="K321" i="201"/>
  <c r="I321" i="201"/>
  <c r="K320" i="201"/>
  <c r="I320" i="201"/>
  <c r="K319" i="201"/>
  <c r="I319" i="201"/>
  <c r="K318" i="201"/>
  <c r="I318" i="201"/>
  <c r="K268" i="201"/>
  <c r="I268" i="201"/>
  <c r="K267" i="201"/>
  <c r="I267" i="201"/>
  <c r="K266" i="201"/>
  <c r="I266" i="201"/>
  <c r="K265" i="201"/>
  <c r="I265" i="201"/>
  <c r="K264" i="201"/>
  <c r="I264" i="201"/>
  <c r="K262" i="201"/>
  <c r="I262" i="201"/>
  <c r="K261" i="201"/>
  <c r="I261" i="201"/>
  <c r="K260" i="201"/>
  <c r="I260" i="201"/>
  <c r="K259" i="201"/>
  <c r="I259" i="201"/>
  <c r="K258" i="201"/>
  <c r="I258" i="201"/>
  <c r="K256" i="201"/>
  <c r="I256" i="201"/>
  <c r="K255" i="201"/>
  <c r="I255" i="201"/>
  <c r="K254" i="201"/>
  <c r="I254" i="201"/>
  <c r="K253" i="201"/>
  <c r="I253" i="201"/>
  <c r="K252" i="201"/>
  <c r="I252" i="201"/>
  <c r="K251" i="201"/>
  <c r="I251" i="201"/>
  <c r="K250" i="201"/>
  <c r="I250" i="201"/>
  <c r="K249" i="201"/>
  <c r="I249" i="201"/>
  <c r="K248" i="201"/>
  <c r="I248" i="201"/>
  <c r="K247" i="201"/>
  <c r="I247" i="201"/>
  <c r="K246" i="201"/>
  <c r="I246" i="201"/>
  <c r="K245" i="201"/>
  <c r="I245" i="201"/>
  <c r="K244" i="201"/>
  <c r="I244" i="201"/>
  <c r="K243" i="201"/>
  <c r="I243" i="201"/>
  <c r="K241" i="201"/>
  <c r="I241" i="201"/>
  <c r="K240" i="201"/>
  <c r="I240" i="201"/>
  <c r="K239" i="201"/>
  <c r="I239" i="201"/>
  <c r="K238" i="201"/>
  <c r="I238" i="201"/>
  <c r="K237" i="201"/>
  <c r="I237" i="201"/>
  <c r="K236" i="201"/>
  <c r="I236" i="201"/>
  <c r="K235" i="201"/>
  <c r="I235" i="201"/>
  <c r="K234" i="201"/>
  <c r="I234" i="201"/>
  <c r="K232" i="201"/>
  <c r="I232" i="201"/>
  <c r="K231" i="201"/>
  <c r="I231" i="201"/>
  <c r="K230" i="201"/>
  <c r="I230" i="201"/>
  <c r="K229" i="201"/>
  <c r="I229" i="201"/>
  <c r="K228" i="201"/>
  <c r="I228" i="201"/>
  <c r="K227" i="201"/>
  <c r="I227" i="201"/>
  <c r="K225" i="201"/>
  <c r="I225" i="201"/>
  <c r="K224" i="201"/>
  <c r="I224" i="201"/>
  <c r="K223" i="201"/>
  <c r="I223" i="201"/>
  <c r="K222" i="201"/>
  <c r="I222" i="201"/>
  <c r="K221" i="201"/>
  <c r="I221" i="201"/>
  <c r="K220" i="201"/>
  <c r="I220" i="201"/>
  <c r="K219" i="201"/>
  <c r="I219" i="201"/>
  <c r="K217" i="201"/>
  <c r="I217" i="201"/>
  <c r="K216" i="201"/>
  <c r="I216" i="201"/>
  <c r="K215" i="201"/>
  <c r="I215" i="201"/>
  <c r="K214" i="201"/>
  <c r="I214" i="201"/>
  <c r="K213" i="201"/>
  <c r="I213" i="201"/>
  <c r="K212" i="201"/>
  <c r="I212" i="201"/>
  <c r="K300" i="201"/>
  <c r="I300" i="201"/>
  <c r="K299" i="201"/>
  <c r="I299" i="201"/>
  <c r="K298" i="201"/>
  <c r="I298" i="201"/>
  <c r="K297" i="201"/>
  <c r="I297" i="201"/>
  <c r="K296" i="201"/>
  <c r="I296" i="201"/>
  <c r="K295" i="201"/>
  <c r="I295" i="201"/>
  <c r="K294" i="201"/>
  <c r="I294" i="201"/>
  <c r="K292" i="201"/>
  <c r="I292" i="201"/>
  <c r="K291" i="201"/>
  <c r="I291" i="201"/>
  <c r="K290" i="201"/>
  <c r="I290" i="201"/>
  <c r="K289" i="201"/>
  <c r="I289" i="201"/>
  <c r="K288" i="201"/>
  <c r="I288" i="201"/>
  <c r="K287" i="201"/>
  <c r="I287" i="201"/>
  <c r="K286" i="201"/>
  <c r="I286" i="201"/>
  <c r="K285" i="201"/>
  <c r="I285" i="201"/>
  <c r="K284" i="201"/>
  <c r="I284" i="201"/>
  <c r="K283" i="201"/>
  <c r="I283" i="201"/>
  <c r="K282" i="201"/>
  <c r="I282" i="201"/>
  <c r="K281" i="201"/>
  <c r="I281" i="201"/>
  <c r="K280" i="201"/>
  <c r="I280" i="201"/>
  <c r="K279" i="201"/>
  <c r="I279" i="201"/>
  <c r="K278" i="201"/>
  <c r="I278" i="201"/>
  <c r="K277" i="201"/>
  <c r="I277" i="201"/>
  <c r="K275" i="201"/>
  <c r="I275" i="201"/>
  <c r="K274" i="201"/>
  <c r="I274" i="201"/>
  <c r="K273" i="201"/>
  <c r="I273" i="201"/>
  <c r="K272" i="201"/>
  <c r="I272" i="201"/>
  <c r="K271" i="201"/>
  <c r="I271" i="201"/>
  <c r="K202" i="201"/>
  <c r="I202" i="201"/>
  <c r="K201" i="201"/>
  <c r="I201" i="201"/>
  <c r="K200" i="201"/>
  <c r="I200" i="201"/>
  <c r="K199" i="201"/>
  <c r="I199" i="201"/>
  <c r="K198" i="201"/>
  <c r="I198" i="201"/>
  <c r="K197" i="201"/>
  <c r="I197" i="201"/>
  <c r="K196" i="201"/>
  <c r="I196" i="201"/>
  <c r="K194" i="201"/>
  <c r="I194" i="201"/>
  <c r="K193" i="201"/>
  <c r="I193" i="201"/>
  <c r="K192" i="201"/>
  <c r="I192" i="201"/>
  <c r="K191" i="201"/>
  <c r="I191" i="201"/>
  <c r="K190" i="201"/>
  <c r="I190" i="201"/>
  <c r="K189" i="201"/>
  <c r="I189" i="201"/>
  <c r="K188" i="201"/>
  <c r="I188" i="201"/>
  <c r="K187" i="201"/>
  <c r="I187" i="201"/>
  <c r="K186" i="201"/>
  <c r="I186" i="201"/>
  <c r="K185" i="201"/>
  <c r="I185" i="201"/>
  <c r="K184" i="201"/>
  <c r="I184" i="201"/>
  <c r="K182" i="201"/>
  <c r="I182" i="201"/>
  <c r="K181" i="201"/>
  <c r="I181" i="201"/>
  <c r="K180" i="201"/>
  <c r="I180" i="201"/>
  <c r="K179" i="201"/>
  <c r="I179" i="201"/>
  <c r="K178" i="201"/>
  <c r="I178" i="201"/>
  <c r="K177" i="201"/>
  <c r="I177" i="201"/>
  <c r="K176" i="201"/>
  <c r="I176" i="201"/>
  <c r="K175" i="201"/>
  <c r="I175" i="201"/>
  <c r="K174" i="201"/>
  <c r="I174" i="201"/>
  <c r="K173" i="201"/>
  <c r="I173" i="201"/>
  <c r="K172" i="201"/>
  <c r="I172" i="201"/>
  <c r="K171" i="201"/>
  <c r="I171" i="201"/>
  <c r="K169" i="201"/>
  <c r="I169" i="201"/>
  <c r="K168" i="201"/>
  <c r="I168" i="201"/>
  <c r="K167" i="201"/>
  <c r="I167" i="201"/>
  <c r="K166" i="201"/>
  <c r="I166" i="201"/>
  <c r="K165" i="201"/>
  <c r="I165" i="201"/>
  <c r="K164" i="201"/>
  <c r="I164" i="201"/>
  <c r="K163" i="201"/>
  <c r="I163" i="201"/>
  <c r="K162" i="201"/>
  <c r="I162" i="201"/>
  <c r="K161" i="201"/>
  <c r="I161" i="201"/>
  <c r="K160" i="201"/>
  <c r="I160" i="201"/>
  <c r="K157" i="201"/>
  <c r="L157" i="201" s="1"/>
  <c r="I157" i="201"/>
  <c r="K156" i="201"/>
  <c r="L156" i="201" s="1"/>
  <c r="I156" i="201"/>
  <c r="K155" i="201"/>
  <c r="L155" i="201" s="1"/>
  <c r="I155" i="201"/>
  <c r="K154" i="201"/>
  <c r="L154" i="201" s="1"/>
  <c r="I154" i="201"/>
  <c r="K153" i="201"/>
  <c r="L153" i="201" s="1"/>
  <c r="I153" i="201"/>
  <c r="K152" i="201"/>
  <c r="L152" i="201" s="1"/>
  <c r="I152" i="201"/>
  <c r="J152" i="201" s="1"/>
  <c r="H151" i="201"/>
  <c r="G151" i="201"/>
  <c r="K142" i="201"/>
  <c r="L142" i="201" s="1"/>
  <c r="I142" i="201"/>
  <c r="J142" i="201" s="1"/>
  <c r="K141" i="201"/>
  <c r="L141" i="201" s="1"/>
  <c r="I141" i="201"/>
  <c r="J141" i="201" s="1"/>
  <c r="K140" i="201"/>
  <c r="L140" i="201" s="1"/>
  <c r="I140" i="201"/>
  <c r="J140" i="201" s="1"/>
  <c r="K139" i="201"/>
  <c r="L139" i="201" s="1"/>
  <c r="I139" i="201"/>
  <c r="J139" i="201" s="1"/>
  <c r="K138" i="201"/>
  <c r="L138" i="201" s="1"/>
  <c r="I138" i="201"/>
  <c r="J138" i="201" s="1"/>
  <c r="K137" i="201"/>
  <c r="L137" i="201" s="1"/>
  <c r="I137" i="201"/>
  <c r="J137" i="201" s="1"/>
  <c r="K136" i="201"/>
  <c r="L136" i="201" s="1"/>
  <c r="I136" i="201"/>
  <c r="J136" i="201" s="1"/>
  <c r="K135" i="201"/>
  <c r="L135" i="201" s="1"/>
  <c r="I135" i="201"/>
  <c r="J135" i="201" s="1"/>
  <c r="K134" i="201"/>
  <c r="L134" i="201" s="1"/>
  <c r="I134" i="201"/>
  <c r="J134" i="201" s="1"/>
  <c r="K133" i="201"/>
  <c r="L133" i="201" s="1"/>
  <c r="I133" i="201"/>
  <c r="J133" i="201" s="1"/>
  <c r="K132" i="201"/>
  <c r="I132" i="201"/>
  <c r="J132" i="201" s="1"/>
  <c r="K131" i="201"/>
  <c r="L131" i="201" s="1"/>
  <c r="I131" i="201"/>
  <c r="J131" i="201" s="1"/>
  <c r="H130" i="201"/>
  <c r="G130" i="201"/>
  <c r="K129" i="201"/>
  <c r="L129" i="201" s="1"/>
  <c r="I129" i="201"/>
  <c r="J129" i="201" s="1"/>
  <c r="K128" i="201"/>
  <c r="L128" i="201" s="1"/>
  <c r="I128" i="201"/>
  <c r="J128" i="201" s="1"/>
  <c r="K127" i="201"/>
  <c r="L127" i="201" s="1"/>
  <c r="I127" i="201"/>
  <c r="J127" i="201" s="1"/>
  <c r="K126" i="201"/>
  <c r="L126" i="201" s="1"/>
  <c r="I126" i="201"/>
  <c r="J126" i="201" s="1"/>
  <c r="K125" i="201"/>
  <c r="L125" i="201" s="1"/>
  <c r="I125" i="201"/>
  <c r="J125" i="201" s="1"/>
  <c r="K124" i="201"/>
  <c r="L124" i="201" s="1"/>
  <c r="I124" i="201"/>
  <c r="J124" i="201" s="1"/>
  <c r="K123" i="201"/>
  <c r="L123" i="201" s="1"/>
  <c r="I123" i="201"/>
  <c r="J123" i="201" s="1"/>
  <c r="K122" i="201"/>
  <c r="L122" i="201" s="1"/>
  <c r="I122" i="201"/>
  <c r="J122" i="201" s="1"/>
  <c r="K121" i="201"/>
  <c r="L121" i="201" s="1"/>
  <c r="I121" i="201"/>
  <c r="J121" i="201" s="1"/>
  <c r="K120" i="201"/>
  <c r="L120" i="201" s="1"/>
  <c r="I120" i="201"/>
  <c r="J120" i="201" s="1"/>
  <c r="H119" i="201"/>
  <c r="G119" i="201"/>
  <c r="K118" i="201"/>
  <c r="L118" i="201" s="1"/>
  <c r="I118" i="201"/>
  <c r="J118" i="201" s="1"/>
  <c r="K117" i="201"/>
  <c r="L117" i="201" s="1"/>
  <c r="I117" i="201"/>
  <c r="J117" i="201" s="1"/>
  <c r="K116" i="201"/>
  <c r="L116" i="201" s="1"/>
  <c r="I116" i="201"/>
  <c r="J116" i="201" s="1"/>
  <c r="K115" i="201"/>
  <c r="L115" i="201" s="1"/>
  <c r="I115" i="201"/>
  <c r="J115" i="201" s="1"/>
  <c r="K114" i="201"/>
  <c r="L114" i="201" s="1"/>
  <c r="I114" i="201"/>
  <c r="J114" i="201" s="1"/>
  <c r="K113" i="201"/>
  <c r="L113" i="201" s="1"/>
  <c r="I113" i="201"/>
  <c r="J113" i="201" s="1"/>
  <c r="K112" i="201"/>
  <c r="L112" i="201" s="1"/>
  <c r="I112" i="201"/>
  <c r="J112" i="201" s="1"/>
  <c r="K111" i="201"/>
  <c r="I111" i="201"/>
  <c r="J111" i="201" s="1"/>
  <c r="K110" i="201"/>
  <c r="L110" i="201" s="1"/>
  <c r="I110" i="201"/>
  <c r="J110" i="201" s="1"/>
  <c r="G8" i="15" l="1"/>
  <c r="H9" i="15"/>
  <c r="H11" i="15"/>
  <c r="G10" i="15"/>
  <c r="H10" i="15" s="1"/>
  <c r="H16" i="15"/>
  <c r="G15" i="15"/>
  <c r="H32" i="15"/>
  <c r="H30" i="15"/>
  <c r="G28" i="15"/>
  <c r="H29" i="15"/>
  <c r="H25" i="15"/>
  <c r="H23" i="15"/>
  <c r="G22" i="15"/>
  <c r="H22" i="15" s="1"/>
  <c r="F15" i="15"/>
  <c r="F7" i="15" s="1"/>
  <c r="F28" i="15"/>
  <c r="G56" i="15"/>
  <c r="H57" i="15"/>
  <c r="H50" i="15"/>
  <c r="G49" i="15"/>
  <c r="H49" i="15" s="1"/>
  <c r="H36" i="15"/>
  <c r="G35" i="15"/>
  <c r="G44" i="15"/>
  <c r="H45" i="15"/>
  <c r="F56" i="15"/>
  <c r="F49" i="15"/>
  <c r="F35" i="15"/>
  <c r="F44" i="15"/>
  <c r="F5" i="201"/>
  <c r="E5" i="201"/>
  <c r="I85" i="201"/>
  <c r="J85" i="201" s="1"/>
  <c r="K71" i="201"/>
  <c r="L71" i="201" s="1"/>
  <c r="I78" i="201"/>
  <c r="J78" i="201" s="1"/>
  <c r="K85" i="201"/>
  <c r="L85" i="201" s="1"/>
  <c r="J28" i="201"/>
  <c r="J48" i="201"/>
  <c r="K92" i="201"/>
  <c r="L92" i="201" s="1"/>
  <c r="G5" i="201"/>
  <c r="G28" i="14"/>
  <c r="G56" i="14"/>
  <c r="G22" i="14"/>
  <c r="G15" i="14"/>
  <c r="G7" i="14" s="1"/>
  <c r="G49" i="14"/>
  <c r="G35" i="14"/>
  <c r="G44" i="14"/>
  <c r="D5" i="201"/>
  <c r="K57" i="201"/>
  <c r="L57" i="201" s="1"/>
  <c r="I8" i="201"/>
  <c r="J8" i="201" s="1"/>
  <c r="I92" i="201"/>
  <c r="J92" i="201" s="1"/>
  <c r="J87" i="201"/>
  <c r="K48" i="201"/>
  <c r="L48" i="201" s="1"/>
  <c r="K78" i="201"/>
  <c r="L78" i="201" s="1"/>
  <c r="L34" i="201"/>
  <c r="J34" i="201"/>
  <c r="J29" i="201"/>
  <c r="I71" i="201"/>
  <c r="J71" i="201" s="1"/>
  <c r="L72" i="201"/>
  <c r="I151" i="201"/>
  <c r="J151" i="201" s="1"/>
  <c r="H5" i="201"/>
  <c r="I119" i="201"/>
  <c r="J119" i="201" s="1"/>
  <c r="L7" i="201"/>
  <c r="J144" i="201"/>
  <c r="I143" i="201"/>
  <c r="J143" i="201" s="1"/>
  <c r="K130" i="201"/>
  <c r="L130" i="201" s="1"/>
  <c r="I99" i="201"/>
  <c r="J99" i="201" s="1"/>
  <c r="L28" i="201"/>
  <c r="L144" i="201"/>
  <c r="K143" i="201"/>
  <c r="L143" i="201" s="1"/>
  <c r="L111" i="201"/>
  <c r="I130" i="201"/>
  <c r="J130" i="201" s="1"/>
  <c r="L132" i="201"/>
  <c r="J101" i="201"/>
  <c r="K8" i="201"/>
  <c r="L8" i="201" s="1"/>
  <c r="K119" i="201"/>
  <c r="L119" i="201" s="1"/>
  <c r="K151" i="201"/>
  <c r="L151" i="201" s="1"/>
  <c r="I57" i="201"/>
  <c r="J57" i="201" s="1"/>
  <c r="L100" i="201"/>
  <c r="K99" i="201"/>
  <c r="L99" i="201" s="1"/>
  <c r="E28" i="101"/>
  <c r="D27" i="101"/>
  <c r="E27" i="101" s="1"/>
  <c r="C27" i="101"/>
  <c r="C29" i="101" s="1"/>
  <c r="E26" i="101"/>
  <c r="E25" i="101"/>
  <c r="E24" i="101"/>
  <c r="E23" i="101"/>
  <c r="E22" i="101"/>
  <c r="E21" i="101"/>
  <c r="E20" i="101"/>
  <c r="E19" i="101"/>
  <c r="E18" i="101"/>
  <c r="E17" i="101"/>
  <c r="E16" i="101"/>
  <c r="E15" i="101"/>
  <c r="E14" i="101"/>
  <c r="E13" i="101"/>
  <c r="E12" i="101"/>
  <c r="E11" i="101"/>
  <c r="E10" i="101"/>
  <c r="E9" i="101"/>
  <c r="E8" i="101"/>
  <c r="E7" i="101"/>
  <c r="E6" i="101"/>
  <c r="E5" i="101"/>
  <c r="C27" i="102"/>
  <c r="C29" i="102" s="1"/>
  <c r="C27" i="27"/>
  <c r="C29" i="27" s="1"/>
  <c r="H44" i="15" l="1"/>
  <c r="H35" i="15"/>
  <c r="H15" i="15"/>
  <c r="H56" i="15"/>
  <c r="H28" i="15"/>
  <c r="G7" i="15"/>
  <c r="H7" i="15" s="1"/>
  <c r="H8" i="15"/>
  <c r="J7" i="201"/>
  <c r="I6" i="201"/>
  <c r="K6" i="201"/>
  <c r="D29" i="101"/>
  <c r="E29" i="101" s="1"/>
  <c r="C5" i="188"/>
  <c r="C26" i="176"/>
  <c r="E5" i="13"/>
  <c r="J6" i="201" l="1"/>
  <c r="L6" i="201"/>
  <c r="M51" i="182"/>
  <c r="M50" i="182"/>
  <c r="M49" i="182"/>
  <c r="M48" i="182"/>
  <c r="M47" i="182"/>
  <c r="M46" i="182"/>
  <c r="M45" i="182"/>
  <c r="M44" i="182"/>
  <c r="M43" i="182"/>
  <c r="M42" i="182"/>
  <c r="M41" i="182"/>
  <c r="M40" i="182"/>
  <c r="M39" i="182"/>
  <c r="M38" i="182"/>
  <c r="M37" i="182"/>
  <c r="M36" i="182"/>
  <c r="M35" i="182"/>
  <c r="L34" i="182"/>
  <c r="K34" i="182"/>
  <c r="J34" i="182"/>
  <c r="I34" i="182"/>
  <c r="H34" i="182"/>
  <c r="G34" i="182"/>
  <c r="F34" i="182"/>
  <c r="E34" i="182"/>
  <c r="D34" i="182"/>
  <c r="C34" i="182"/>
  <c r="M34" i="182" s="1"/>
  <c r="M33" i="182"/>
  <c r="M32" i="182"/>
  <c r="M31" i="182"/>
  <c r="L30" i="182"/>
  <c r="K30" i="182"/>
  <c r="J30" i="182"/>
  <c r="I30" i="182"/>
  <c r="H30" i="182"/>
  <c r="G30" i="182"/>
  <c r="F30" i="182"/>
  <c r="E30" i="182"/>
  <c r="M30" i="182" s="1"/>
  <c r="D30" i="182"/>
  <c r="C30" i="182"/>
  <c r="M29" i="182"/>
  <c r="M28" i="182"/>
  <c r="M27" i="182"/>
  <c r="M26" i="182"/>
  <c r="M25" i="182"/>
  <c r="M24" i="182"/>
  <c r="M23" i="182"/>
  <c r="L22" i="182"/>
  <c r="K22" i="182"/>
  <c r="J22" i="182"/>
  <c r="I22" i="182"/>
  <c r="H22" i="182"/>
  <c r="G22" i="182"/>
  <c r="F22" i="182"/>
  <c r="E22" i="182"/>
  <c r="D22" i="182"/>
  <c r="C22" i="182"/>
  <c r="M22" i="182" s="1"/>
  <c r="M21" i="182"/>
  <c r="M20" i="182"/>
  <c r="M19" i="182"/>
  <c r="M18" i="182"/>
  <c r="L17" i="182"/>
  <c r="K17" i="182"/>
  <c r="K6" i="182" s="1"/>
  <c r="J17" i="182"/>
  <c r="I17" i="182"/>
  <c r="H17" i="182"/>
  <c r="G17" i="182"/>
  <c r="G6" i="182" s="1"/>
  <c r="F17" i="182"/>
  <c r="E17" i="182"/>
  <c r="D17" i="182"/>
  <c r="C17" i="182"/>
  <c r="M17" i="182" s="1"/>
  <c r="M16" i="182"/>
  <c r="M15" i="182"/>
  <c r="M14" i="182"/>
  <c r="M13" i="182"/>
  <c r="L12" i="182"/>
  <c r="K12" i="182"/>
  <c r="J12" i="182"/>
  <c r="J6" i="182" s="1"/>
  <c r="I12" i="182"/>
  <c r="H12" i="182"/>
  <c r="G12" i="182"/>
  <c r="F12" i="182"/>
  <c r="F6" i="182" s="1"/>
  <c r="E12" i="182"/>
  <c r="M12" i="182" s="1"/>
  <c r="D12" i="182"/>
  <c r="C12" i="182"/>
  <c r="M11" i="182"/>
  <c r="M10" i="182"/>
  <c r="M9" i="182"/>
  <c r="M8" i="182"/>
  <c r="L7" i="182"/>
  <c r="K7" i="182"/>
  <c r="J7" i="182"/>
  <c r="I7" i="182"/>
  <c r="I6" i="182" s="1"/>
  <c r="H7" i="182"/>
  <c r="G7" i="182"/>
  <c r="F7" i="182"/>
  <c r="E7" i="182"/>
  <c r="M7" i="182" s="1"/>
  <c r="D7" i="182"/>
  <c r="C7" i="182"/>
  <c r="L6" i="182"/>
  <c r="H6" i="182"/>
  <c r="D6" i="182"/>
  <c r="K50" i="137"/>
  <c r="K49" i="137"/>
  <c r="K48" i="137"/>
  <c r="K47" i="137"/>
  <c r="K46" i="137"/>
  <c r="K45" i="137"/>
  <c r="K44" i="137"/>
  <c r="K43" i="137"/>
  <c r="K42" i="137"/>
  <c r="K41" i="137"/>
  <c r="K40" i="137"/>
  <c r="K39" i="137"/>
  <c r="K38" i="137"/>
  <c r="K37" i="137"/>
  <c r="K36" i="137"/>
  <c r="K35" i="137"/>
  <c r="K34" i="137"/>
  <c r="J33" i="137"/>
  <c r="I33" i="137"/>
  <c r="H33" i="137"/>
  <c r="G33" i="137"/>
  <c r="F33" i="137"/>
  <c r="E33" i="137"/>
  <c r="D33" i="137"/>
  <c r="C33" i="137"/>
  <c r="K32" i="137"/>
  <c r="K31" i="137"/>
  <c r="K30" i="137"/>
  <c r="J29" i="137"/>
  <c r="I29" i="137"/>
  <c r="H29" i="137"/>
  <c r="G29" i="137"/>
  <c r="F29" i="137"/>
  <c r="E29" i="137"/>
  <c r="D29" i="137"/>
  <c r="C29" i="137"/>
  <c r="K28" i="137"/>
  <c r="K27" i="137"/>
  <c r="K26" i="137"/>
  <c r="K25" i="137"/>
  <c r="K24" i="137"/>
  <c r="K23" i="137"/>
  <c r="K22" i="137"/>
  <c r="J21" i="137"/>
  <c r="I21" i="137"/>
  <c r="H21" i="137"/>
  <c r="G21" i="137"/>
  <c r="F21" i="137"/>
  <c r="E21" i="137"/>
  <c r="D21" i="137"/>
  <c r="C21" i="137"/>
  <c r="K20" i="137"/>
  <c r="K19" i="137"/>
  <c r="K18" i="137"/>
  <c r="K17" i="137"/>
  <c r="J16" i="137"/>
  <c r="I16" i="137"/>
  <c r="H16" i="137"/>
  <c r="G16" i="137"/>
  <c r="F16" i="137"/>
  <c r="E16" i="137"/>
  <c r="D16" i="137"/>
  <c r="C16" i="137"/>
  <c r="K15" i="137"/>
  <c r="K14" i="137"/>
  <c r="K13" i="137"/>
  <c r="K12" i="137"/>
  <c r="J11" i="137"/>
  <c r="I11" i="137"/>
  <c r="H11" i="137"/>
  <c r="G11" i="137"/>
  <c r="F11" i="137"/>
  <c r="E11" i="137"/>
  <c r="D11" i="137"/>
  <c r="C11" i="137"/>
  <c r="K10" i="137"/>
  <c r="K9" i="137"/>
  <c r="K8" i="137"/>
  <c r="K7" i="137"/>
  <c r="J6" i="137"/>
  <c r="I6" i="137"/>
  <c r="I5" i="137" s="1"/>
  <c r="H6" i="137"/>
  <c r="G6" i="137"/>
  <c r="F6" i="137"/>
  <c r="E6" i="137"/>
  <c r="E5" i="137" s="1"/>
  <c r="D6" i="137"/>
  <c r="C6" i="137"/>
  <c r="H5" i="137"/>
  <c r="K29" i="137" l="1"/>
  <c r="D5" i="137"/>
  <c r="F5" i="137"/>
  <c r="C6" i="182"/>
  <c r="M6" i="182" s="1"/>
  <c r="E6" i="182"/>
  <c r="J5" i="137"/>
  <c r="C5" i="137"/>
  <c r="K5" i="137" s="1"/>
  <c r="K21" i="137"/>
  <c r="G5" i="137"/>
  <c r="K11" i="137"/>
  <c r="K16" i="137"/>
  <c r="K33" i="137"/>
  <c r="K6" i="137"/>
  <c r="C5" i="186" l="1"/>
  <c r="C5" i="187"/>
  <c r="C5" i="189"/>
  <c r="J59" i="37"/>
  <c r="J33" i="37"/>
  <c r="J14" i="37"/>
  <c r="J54" i="37"/>
  <c r="J20" i="37"/>
  <c r="J9" i="37"/>
  <c r="J58" i="37"/>
  <c r="J26" i="37"/>
  <c r="J19" i="37"/>
  <c r="J18" i="37"/>
  <c r="J13" i="37"/>
  <c r="J17" i="37"/>
  <c r="J12" i="37"/>
  <c r="J11" i="37"/>
  <c r="J57" i="37"/>
  <c r="J16" i="37"/>
  <c r="J50" i="37"/>
  <c r="J53" i="37"/>
  <c r="J52" i="37"/>
  <c r="J55" i="37"/>
  <c r="J51" i="37"/>
  <c r="J42" i="37"/>
  <c r="J41" i="37"/>
  <c r="J40" i="37"/>
  <c r="J43" i="37"/>
  <c r="J39" i="37"/>
  <c r="J38" i="37"/>
  <c r="J37" i="37"/>
  <c r="J36" i="37"/>
  <c r="J47" i="37"/>
  <c r="J46" i="37"/>
  <c r="J48" i="37"/>
  <c r="J45" i="37"/>
  <c r="J32" i="37"/>
  <c r="J31" i="37"/>
  <c r="J30" i="37"/>
  <c r="J34" i="37"/>
  <c r="J29" i="37"/>
  <c r="J27" i="37"/>
  <c r="J25" i="37"/>
  <c r="J24" i="37"/>
  <c r="J23" i="37"/>
  <c r="J5" i="37"/>
  <c r="J6" i="37"/>
  <c r="C8" i="197"/>
  <c r="C6" i="196"/>
  <c r="C6" i="198"/>
  <c r="C7" i="194"/>
  <c r="C6" i="194" s="1"/>
  <c r="J8" i="192"/>
  <c r="H8" i="192"/>
  <c r="F8" i="192"/>
  <c r="D8" i="192"/>
  <c r="J10" i="192"/>
  <c r="H10" i="192"/>
  <c r="F10" i="192"/>
  <c r="D10" i="192"/>
  <c r="J56" i="192"/>
  <c r="H56" i="192"/>
  <c r="F56" i="192"/>
  <c r="D56" i="192"/>
  <c r="J15" i="192"/>
  <c r="H15" i="192"/>
  <c r="F15" i="192"/>
  <c r="D15" i="192"/>
  <c r="J35" i="192"/>
  <c r="H35" i="192"/>
  <c r="F35" i="192"/>
  <c r="D35" i="192"/>
  <c r="J44" i="192"/>
  <c r="H44" i="192"/>
  <c r="F44" i="192"/>
  <c r="D44" i="192"/>
  <c r="J28" i="192"/>
  <c r="H28" i="192"/>
  <c r="F28" i="192"/>
  <c r="D28" i="192"/>
  <c r="J22" i="192"/>
  <c r="H22" i="192"/>
  <c r="F22" i="192"/>
  <c r="G27" i="101"/>
  <c r="F27" i="101"/>
  <c r="I27" i="101"/>
  <c r="J27" i="101"/>
  <c r="D7" i="192" l="1"/>
  <c r="H49" i="192"/>
  <c r="H7" i="192"/>
  <c r="J49" i="192"/>
  <c r="J7" i="192"/>
  <c r="D49" i="192"/>
  <c r="D22" i="192"/>
  <c r="F49" i="192"/>
  <c r="F7" i="192"/>
  <c r="H5" i="100"/>
  <c r="I5" i="100" s="1"/>
  <c r="C59" i="192" l="1"/>
  <c r="C33" i="192"/>
  <c r="C14" i="192"/>
  <c r="C54" i="192"/>
  <c r="C20" i="192"/>
  <c r="C9" i="192"/>
  <c r="C58" i="192"/>
  <c r="C26" i="192"/>
  <c r="C19" i="192"/>
  <c r="C18" i="192"/>
  <c r="C13" i="192"/>
  <c r="C17" i="192"/>
  <c r="C12" i="192"/>
  <c r="C11" i="192"/>
  <c r="C57" i="192"/>
  <c r="C16" i="192"/>
  <c r="C50" i="192"/>
  <c r="C53" i="192"/>
  <c r="C52" i="192"/>
  <c r="C55" i="192"/>
  <c r="C51" i="192"/>
  <c r="C42" i="192"/>
  <c r="C41" i="192"/>
  <c r="C40" i="192"/>
  <c r="C43" i="192"/>
  <c r="C39" i="192"/>
  <c r="C38" i="192"/>
  <c r="C37" i="192"/>
  <c r="C36" i="192"/>
  <c r="C47" i="192"/>
  <c r="C46" i="192"/>
  <c r="C48" i="192"/>
  <c r="C45" i="192"/>
  <c r="C32" i="192"/>
  <c r="C31" i="192"/>
  <c r="C30" i="192"/>
  <c r="C34" i="192"/>
  <c r="C29" i="192"/>
  <c r="C27" i="192"/>
  <c r="C25" i="192"/>
  <c r="C24" i="192"/>
  <c r="C23" i="192"/>
  <c r="G25" i="192" l="1"/>
  <c r="E25" i="192"/>
  <c r="K25" i="192"/>
  <c r="I25" i="192"/>
  <c r="I30" i="192"/>
  <c r="K30" i="192"/>
  <c r="G30" i="192"/>
  <c r="E30" i="192"/>
  <c r="K48" i="192"/>
  <c r="I48" i="192"/>
  <c r="G48" i="192"/>
  <c r="E48" i="192"/>
  <c r="G37" i="192"/>
  <c r="E37" i="192"/>
  <c r="K37" i="192"/>
  <c r="I37" i="192"/>
  <c r="K40" i="192"/>
  <c r="I40" i="192"/>
  <c r="G40" i="192"/>
  <c r="E40" i="192"/>
  <c r="K55" i="192"/>
  <c r="I55" i="192"/>
  <c r="G55" i="192"/>
  <c r="E55" i="192"/>
  <c r="K16" i="192"/>
  <c r="I16" i="192"/>
  <c r="C15" i="192"/>
  <c r="G16" i="192"/>
  <c r="E16" i="192"/>
  <c r="G17" i="192"/>
  <c r="E17" i="192"/>
  <c r="K17" i="192"/>
  <c r="I17" i="192"/>
  <c r="I26" i="192"/>
  <c r="K26" i="192"/>
  <c r="G26" i="192"/>
  <c r="E26" i="192"/>
  <c r="I54" i="192"/>
  <c r="K54" i="192"/>
  <c r="G54" i="192"/>
  <c r="E54" i="192"/>
  <c r="K27" i="192"/>
  <c r="I27" i="192"/>
  <c r="G27" i="192"/>
  <c r="E27" i="192"/>
  <c r="K31" i="192"/>
  <c r="I31" i="192"/>
  <c r="G31" i="192"/>
  <c r="E31" i="192"/>
  <c r="I46" i="192"/>
  <c r="K46" i="192"/>
  <c r="G46" i="192"/>
  <c r="E46" i="192"/>
  <c r="I38" i="192"/>
  <c r="K38" i="192"/>
  <c r="G38" i="192"/>
  <c r="E38" i="192"/>
  <c r="G41" i="192"/>
  <c r="E41" i="192"/>
  <c r="K41" i="192"/>
  <c r="I41" i="192"/>
  <c r="K52" i="192"/>
  <c r="I52" i="192"/>
  <c r="G52" i="192"/>
  <c r="E52" i="192"/>
  <c r="G57" i="192"/>
  <c r="E57" i="192"/>
  <c r="C56" i="192"/>
  <c r="K57" i="192"/>
  <c r="I57" i="192"/>
  <c r="G13" i="192"/>
  <c r="E13" i="192"/>
  <c r="K13" i="192"/>
  <c r="I13" i="192"/>
  <c r="I58" i="192"/>
  <c r="K58" i="192"/>
  <c r="G58" i="192"/>
  <c r="E58" i="192"/>
  <c r="I14" i="192"/>
  <c r="K14" i="192"/>
  <c r="E14" i="192"/>
  <c r="G14" i="192"/>
  <c r="K23" i="192"/>
  <c r="I23" i="192"/>
  <c r="G23" i="192"/>
  <c r="E23" i="192"/>
  <c r="C22" i="192"/>
  <c r="G29" i="192"/>
  <c r="E29" i="192"/>
  <c r="C28" i="192"/>
  <c r="K29" i="192"/>
  <c r="I29" i="192"/>
  <c r="K32" i="192"/>
  <c r="I32" i="192"/>
  <c r="G32" i="192"/>
  <c r="E32" i="192"/>
  <c r="K47" i="192"/>
  <c r="I47" i="192"/>
  <c r="G47" i="192"/>
  <c r="E47" i="192"/>
  <c r="K39" i="192"/>
  <c r="I39" i="192"/>
  <c r="G39" i="192"/>
  <c r="E39" i="192"/>
  <c r="I42" i="192"/>
  <c r="K42" i="192"/>
  <c r="G42" i="192"/>
  <c r="E42" i="192"/>
  <c r="G53" i="192"/>
  <c r="E53" i="192"/>
  <c r="K53" i="192"/>
  <c r="I53" i="192"/>
  <c r="K11" i="192"/>
  <c r="I11" i="192"/>
  <c r="G11" i="192"/>
  <c r="E11" i="192"/>
  <c r="C10" i="192"/>
  <c r="I18" i="192"/>
  <c r="K18" i="192"/>
  <c r="G18" i="192"/>
  <c r="E18" i="192"/>
  <c r="G9" i="192"/>
  <c r="E9" i="192"/>
  <c r="K9" i="192"/>
  <c r="I9" i="192"/>
  <c r="C8" i="192"/>
  <c r="G33" i="192"/>
  <c r="E33" i="192"/>
  <c r="K33" i="192"/>
  <c r="I33" i="192"/>
  <c r="K24" i="192"/>
  <c r="I24" i="192"/>
  <c r="G24" i="192"/>
  <c r="E24" i="192"/>
  <c r="I34" i="192"/>
  <c r="K34" i="192"/>
  <c r="G34" i="192"/>
  <c r="E34" i="192"/>
  <c r="G45" i="192"/>
  <c r="E45" i="192"/>
  <c r="K45" i="192"/>
  <c r="C44" i="192"/>
  <c r="I45" i="192"/>
  <c r="K36" i="192"/>
  <c r="I36" i="192"/>
  <c r="C35" i="192"/>
  <c r="G36" i="192"/>
  <c r="E36" i="192"/>
  <c r="K43" i="192"/>
  <c r="I43" i="192"/>
  <c r="G43" i="192"/>
  <c r="E43" i="192"/>
  <c r="K51" i="192"/>
  <c r="I51" i="192"/>
  <c r="G51" i="192"/>
  <c r="E51" i="192"/>
  <c r="I50" i="192"/>
  <c r="K50" i="192"/>
  <c r="C49" i="192"/>
  <c r="G50" i="192"/>
  <c r="E50" i="192"/>
  <c r="K12" i="192"/>
  <c r="I12" i="192"/>
  <c r="G12" i="192"/>
  <c r="E12" i="192"/>
  <c r="K19" i="192"/>
  <c r="I19" i="192"/>
  <c r="G19" i="192"/>
  <c r="E19" i="192"/>
  <c r="K20" i="192"/>
  <c r="I20" i="192"/>
  <c r="G20" i="192"/>
  <c r="E20" i="192"/>
  <c r="K59" i="192"/>
  <c r="I59" i="192"/>
  <c r="G59" i="192"/>
  <c r="E59" i="192"/>
  <c r="S31" i="199"/>
  <c r="S22" i="199"/>
  <c r="S23" i="199"/>
  <c r="S24" i="199"/>
  <c r="S26" i="199"/>
  <c r="S28" i="199"/>
  <c r="S33" i="199"/>
  <c r="S29" i="199"/>
  <c r="S30" i="199"/>
  <c r="S44" i="199"/>
  <c r="S47" i="199"/>
  <c r="S45" i="199"/>
  <c r="S46" i="199"/>
  <c r="S35" i="199"/>
  <c r="S36" i="199"/>
  <c r="S37" i="199"/>
  <c r="S38" i="199"/>
  <c r="S42" i="199"/>
  <c r="S39" i="199"/>
  <c r="S40" i="199"/>
  <c r="S41" i="199"/>
  <c r="S50" i="199"/>
  <c r="S54" i="199"/>
  <c r="S51" i="199"/>
  <c r="S52" i="199"/>
  <c r="S49" i="199"/>
  <c r="S15" i="199"/>
  <c r="S56" i="199"/>
  <c r="S10" i="199"/>
  <c r="S11" i="199"/>
  <c r="S16" i="199"/>
  <c r="S12" i="199"/>
  <c r="S17" i="199"/>
  <c r="S18" i="199"/>
  <c r="S25" i="199"/>
  <c r="S57" i="199"/>
  <c r="S8" i="199"/>
  <c r="S19" i="199"/>
  <c r="S53" i="199"/>
  <c r="S13" i="199"/>
  <c r="S32" i="199"/>
  <c r="S58" i="199"/>
  <c r="Q22" i="199"/>
  <c r="Q23" i="199"/>
  <c r="Q24" i="199"/>
  <c r="Q26" i="199"/>
  <c r="Q28" i="199"/>
  <c r="Q33" i="199"/>
  <c r="Q29" i="199"/>
  <c r="Q30" i="199"/>
  <c r="Q44" i="199"/>
  <c r="Q47" i="199"/>
  <c r="Q45" i="199"/>
  <c r="Q46" i="199"/>
  <c r="Q35" i="199"/>
  <c r="Q36" i="199"/>
  <c r="Q37" i="199"/>
  <c r="Q38" i="199"/>
  <c r="Q42" i="199"/>
  <c r="Q39" i="199"/>
  <c r="Q40" i="199"/>
  <c r="Q41" i="199"/>
  <c r="Q50" i="199"/>
  <c r="Q54" i="199"/>
  <c r="Q51" i="199"/>
  <c r="Q52" i="199"/>
  <c r="Q49" i="199"/>
  <c r="Q15" i="199"/>
  <c r="Q56" i="199"/>
  <c r="Q10" i="199"/>
  <c r="Q11" i="199"/>
  <c r="Q16" i="199"/>
  <c r="Q12" i="199"/>
  <c r="Q17" i="199"/>
  <c r="Q18" i="199"/>
  <c r="Q25" i="199"/>
  <c r="Q57" i="199"/>
  <c r="Q8" i="199"/>
  <c r="Q19" i="199"/>
  <c r="Q53" i="199"/>
  <c r="Q13" i="199"/>
  <c r="Q32" i="199"/>
  <c r="Q58" i="199"/>
  <c r="O32" i="199"/>
  <c r="E53" i="199"/>
  <c r="O53" i="199"/>
  <c r="O8" i="199"/>
  <c r="E25" i="199"/>
  <c r="O25" i="199"/>
  <c r="O17" i="199"/>
  <c r="E16" i="199"/>
  <c r="O16" i="199"/>
  <c r="O10" i="199"/>
  <c r="E15" i="199"/>
  <c r="O15" i="199"/>
  <c r="O51" i="199"/>
  <c r="O50" i="199"/>
  <c r="O41" i="199"/>
  <c r="O39" i="199"/>
  <c r="O38" i="199"/>
  <c r="O36" i="199"/>
  <c r="O45" i="199"/>
  <c r="O44" i="199"/>
  <c r="O29" i="199"/>
  <c r="O28" i="199"/>
  <c r="O26" i="199"/>
  <c r="O23" i="199"/>
  <c r="C5" i="195"/>
  <c r="S6" i="190"/>
  <c r="Q6" i="190"/>
  <c r="M6" i="190"/>
  <c r="K6" i="190"/>
  <c r="I6" i="190"/>
  <c r="G6" i="190"/>
  <c r="E6" i="190"/>
  <c r="O5" i="189"/>
  <c r="O5" i="188"/>
  <c r="M5" i="187"/>
  <c r="M5" i="186"/>
  <c r="K5" i="185"/>
  <c r="I5" i="185"/>
  <c r="G5" i="185"/>
  <c r="E5" i="185"/>
  <c r="E5" i="176"/>
  <c r="O31" i="199" l="1"/>
  <c r="K56" i="192"/>
  <c r="I56" i="192"/>
  <c r="G56" i="192"/>
  <c r="E56" i="192"/>
  <c r="G49" i="192"/>
  <c r="E49" i="192"/>
  <c r="K49" i="192"/>
  <c r="I49" i="192"/>
  <c r="I22" i="192"/>
  <c r="K22" i="192"/>
  <c r="G22" i="192"/>
  <c r="E22" i="192"/>
  <c r="K15" i="192"/>
  <c r="I15" i="192"/>
  <c r="G15" i="192"/>
  <c r="E15" i="192"/>
  <c r="K35" i="192"/>
  <c r="I35" i="192"/>
  <c r="G35" i="192"/>
  <c r="E35" i="192"/>
  <c r="K44" i="192"/>
  <c r="I44" i="192"/>
  <c r="G44" i="192"/>
  <c r="E44" i="192"/>
  <c r="K8" i="192"/>
  <c r="I8" i="192"/>
  <c r="G8" i="192"/>
  <c r="E8" i="192"/>
  <c r="K28" i="192"/>
  <c r="I28" i="192"/>
  <c r="G28" i="192"/>
  <c r="E28" i="192"/>
  <c r="C7" i="192"/>
  <c r="I10" i="192"/>
  <c r="K10" i="192"/>
  <c r="G10" i="192"/>
  <c r="E10" i="192"/>
  <c r="Q31" i="199"/>
  <c r="E24" i="199"/>
  <c r="E50" i="199"/>
  <c r="E51" i="199"/>
  <c r="E10" i="199"/>
  <c r="E17" i="199"/>
  <c r="E8" i="199"/>
  <c r="E32" i="199"/>
  <c r="E22" i="199"/>
  <c r="E5" i="189"/>
  <c r="M5" i="189"/>
  <c r="I5" i="189"/>
  <c r="O22" i="199"/>
  <c r="E23" i="199"/>
  <c r="O24" i="199"/>
  <c r="E26" i="199"/>
  <c r="E28" i="199"/>
  <c r="O33" i="199"/>
  <c r="E29" i="199"/>
  <c r="O30" i="199"/>
  <c r="E31" i="199"/>
  <c r="E44" i="199"/>
  <c r="O47" i="199"/>
  <c r="E45" i="199"/>
  <c r="O46" i="199"/>
  <c r="O35" i="199"/>
  <c r="E36" i="199"/>
  <c r="O37" i="199"/>
  <c r="E38" i="199"/>
  <c r="O42" i="199"/>
  <c r="E39" i="199"/>
  <c r="O40" i="199"/>
  <c r="E41" i="199"/>
  <c r="O54" i="199"/>
  <c r="O52" i="199"/>
  <c r="O49" i="199"/>
  <c r="O56" i="199"/>
  <c r="O11" i="199"/>
  <c r="O12" i="199"/>
  <c r="O18" i="199"/>
  <c r="O57" i="199"/>
  <c r="O19" i="199"/>
  <c r="O13" i="199"/>
  <c r="O58" i="199"/>
  <c r="E33" i="199"/>
  <c r="E30" i="199"/>
  <c r="E47" i="199"/>
  <c r="E46" i="199"/>
  <c r="E35" i="199"/>
  <c r="E37" i="199"/>
  <c r="E42" i="199"/>
  <c r="E40" i="199"/>
  <c r="E54" i="199"/>
  <c r="E52" i="199"/>
  <c r="E49" i="199"/>
  <c r="E56" i="199"/>
  <c r="E11" i="199"/>
  <c r="E12" i="199"/>
  <c r="E18" i="199"/>
  <c r="E57" i="199"/>
  <c r="E19" i="199"/>
  <c r="E13" i="199"/>
  <c r="E58" i="199"/>
  <c r="G5" i="186"/>
  <c r="K5" i="186"/>
  <c r="O5" i="186"/>
  <c r="G5" i="187"/>
  <c r="K5" i="187"/>
  <c r="E5" i="188"/>
  <c r="I5" i="188"/>
  <c r="M5" i="188"/>
  <c r="Q5" i="188"/>
  <c r="E5" i="186"/>
  <c r="I5" i="186"/>
  <c r="E5" i="187"/>
  <c r="I5" i="187"/>
  <c r="G5" i="188"/>
  <c r="K5" i="188"/>
  <c r="G5" i="189"/>
  <c r="K5" i="189"/>
  <c r="D26" i="176"/>
  <c r="E26" i="176" s="1"/>
  <c r="F26" i="176" s="1"/>
  <c r="E25" i="176"/>
  <c r="F25" i="176" s="1"/>
  <c r="E24" i="176"/>
  <c r="F24" i="176" s="1"/>
  <c r="E23" i="176"/>
  <c r="F23" i="176" s="1"/>
  <c r="E22" i="176"/>
  <c r="F22" i="176" s="1"/>
  <c r="E21" i="176"/>
  <c r="F21" i="176" s="1"/>
  <c r="E20" i="176"/>
  <c r="F20" i="176" s="1"/>
  <c r="E19" i="176"/>
  <c r="F19" i="176" s="1"/>
  <c r="E18" i="176"/>
  <c r="F18" i="176" s="1"/>
  <c r="E17" i="176"/>
  <c r="F17" i="176" s="1"/>
  <c r="E16" i="176"/>
  <c r="F16" i="176" s="1"/>
  <c r="E15" i="176"/>
  <c r="F15" i="176" s="1"/>
  <c r="E14" i="176"/>
  <c r="F14" i="176" s="1"/>
  <c r="E13" i="176"/>
  <c r="F13" i="176" s="1"/>
  <c r="E12" i="176"/>
  <c r="F12" i="176" s="1"/>
  <c r="E11" i="176"/>
  <c r="F11" i="176" s="1"/>
  <c r="E10" i="176"/>
  <c r="F10" i="176" s="1"/>
  <c r="E9" i="176"/>
  <c r="F9" i="176" s="1"/>
  <c r="E8" i="176"/>
  <c r="F8" i="176" s="1"/>
  <c r="E7" i="176"/>
  <c r="F7" i="176" s="1"/>
  <c r="E6" i="176"/>
  <c r="F6" i="176" s="1"/>
  <c r="F5" i="176"/>
  <c r="K7" i="192" l="1"/>
  <c r="I7" i="192"/>
  <c r="G7" i="192"/>
  <c r="E7" i="192"/>
  <c r="F8" i="27"/>
  <c r="K59" i="159" l="1"/>
  <c r="L59" i="159" s="1"/>
  <c r="I59" i="159"/>
  <c r="J59" i="159" s="1"/>
  <c r="K33" i="159"/>
  <c r="L33" i="159" s="1"/>
  <c r="I33" i="159"/>
  <c r="J33" i="159" s="1"/>
  <c r="K14" i="159"/>
  <c r="L14" i="159" s="1"/>
  <c r="I14" i="159"/>
  <c r="J14" i="159" s="1"/>
  <c r="K54" i="159"/>
  <c r="L54" i="159" s="1"/>
  <c r="I54" i="159"/>
  <c r="J54" i="159" s="1"/>
  <c r="K20" i="159"/>
  <c r="L20" i="159" s="1"/>
  <c r="I20" i="159"/>
  <c r="J20" i="159" s="1"/>
  <c r="K9" i="159"/>
  <c r="L9" i="159" s="1"/>
  <c r="I9" i="159"/>
  <c r="J9" i="159" s="1"/>
  <c r="K58" i="159"/>
  <c r="L58" i="159" s="1"/>
  <c r="I58" i="159"/>
  <c r="J58" i="159" s="1"/>
  <c r="K26" i="159"/>
  <c r="L26" i="159" s="1"/>
  <c r="I26" i="159"/>
  <c r="J26" i="159" s="1"/>
  <c r="K19" i="159"/>
  <c r="L19" i="159" s="1"/>
  <c r="I19" i="159"/>
  <c r="J19" i="159" s="1"/>
  <c r="K18" i="159"/>
  <c r="L18" i="159" s="1"/>
  <c r="I18" i="159"/>
  <c r="J18" i="159" s="1"/>
  <c r="K13" i="159"/>
  <c r="L13" i="159" s="1"/>
  <c r="I13" i="159"/>
  <c r="J13" i="159" s="1"/>
  <c r="K17" i="159"/>
  <c r="L17" i="159" s="1"/>
  <c r="I17" i="159"/>
  <c r="J17" i="159" s="1"/>
  <c r="K12" i="159"/>
  <c r="L12" i="159" s="1"/>
  <c r="I12" i="159"/>
  <c r="J12" i="159" s="1"/>
  <c r="K11" i="159"/>
  <c r="L11" i="159" s="1"/>
  <c r="I11" i="159"/>
  <c r="J11" i="159" s="1"/>
  <c r="K57" i="159"/>
  <c r="L57" i="159" s="1"/>
  <c r="I57" i="159"/>
  <c r="J57" i="159" s="1"/>
  <c r="K16" i="159"/>
  <c r="L16" i="159" s="1"/>
  <c r="I16" i="159"/>
  <c r="J16" i="159" s="1"/>
  <c r="K50" i="159"/>
  <c r="L50" i="159" s="1"/>
  <c r="I50" i="159"/>
  <c r="J50" i="159" s="1"/>
  <c r="K53" i="159"/>
  <c r="L53" i="159" s="1"/>
  <c r="I53" i="159"/>
  <c r="J53" i="159" s="1"/>
  <c r="K52" i="159"/>
  <c r="L52" i="159" s="1"/>
  <c r="I52" i="159"/>
  <c r="J52" i="159" s="1"/>
  <c r="K55" i="159"/>
  <c r="L55" i="159" s="1"/>
  <c r="I55" i="159"/>
  <c r="J55" i="159" s="1"/>
  <c r="K51" i="159"/>
  <c r="L51" i="159" s="1"/>
  <c r="I51" i="159"/>
  <c r="J51" i="159" s="1"/>
  <c r="K42" i="159"/>
  <c r="L42" i="159" s="1"/>
  <c r="I42" i="159"/>
  <c r="J42" i="159" s="1"/>
  <c r="K41" i="159"/>
  <c r="L41" i="159" s="1"/>
  <c r="I41" i="159"/>
  <c r="J41" i="159" s="1"/>
  <c r="K40" i="159"/>
  <c r="L40" i="159" s="1"/>
  <c r="I40" i="159"/>
  <c r="J40" i="159" s="1"/>
  <c r="K43" i="159"/>
  <c r="L43" i="159" s="1"/>
  <c r="I43" i="159"/>
  <c r="J43" i="159" s="1"/>
  <c r="K39" i="159"/>
  <c r="L39" i="159" s="1"/>
  <c r="I39" i="159"/>
  <c r="J39" i="159" s="1"/>
  <c r="K38" i="159"/>
  <c r="L38" i="159" s="1"/>
  <c r="I38" i="159"/>
  <c r="J38" i="159" s="1"/>
  <c r="K37" i="159"/>
  <c r="L37" i="159" s="1"/>
  <c r="I37" i="159"/>
  <c r="J37" i="159" s="1"/>
  <c r="K36" i="159"/>
  <c r="L36" i="159" s="1"/>
  <c r="I36" i="159"/>
  <c r="J36" i="159" s="1"/>
  <c r="K47" i="159"/>
  <c r="L47" i="159" s="1"/>
  <c r="I47" i="159"/>
  <c r="J47" i="159" s="1"/>
  <c r="K46" i="159"/>
  <c r="L46" i="159" s="1"/>
  <c r="I46" i="159"/>
  <c r="J46" i="159" s="1"/>
  <c r="K48" i="159"/>
  <c r="L48" i="159" s="1"/>
  <c r="I48" i="159"/>
  <c r="J48" i="159" s="1"/>
  <c r="K45" i="159"/>
  <c r="L45" i="159" s="1"/>
  <c r="I45" i="159"/>
  <c r="J45" i="159" s="1"/>
  <c r="K32" i="159"/>
  <c r="L32" i="159" s="1"/>
  <c r="I32" i="159"/>
  <c r="J32" i="159" s="1"/>
  <c r="K31" i="159"/>
  <c r="L31" i="159" s="1"/>
  <c r="I31" i="159"/>
  <c r="J31" i="159" s="1"/>
  <c r="K30" i="159"/>
  <c r="L30" i="159" s="1"/>
  <c r="I30" i="159"/>
  <c r="J30" i="159" s="1"/>
  <c r="K34" i="159"/>
  <c r="L34" i="159" s="1"/>
  <c r="I34" i="159"/>
  <c r="J34" i="159" s="1"/>
  <c r="K29" i="159"/>
  <c r="L29" i="159" s="1"/>
  <c r="I29" i="159"/>
  <c r="J29" i="159" s="1"/>
  <c r="K27" i="159"/>
  <c r="L27" i="159" s="1"/>
  <c r="I27" i="159"/>
  <c r="J27" i="159" s="1"/>
  <c r="K25" i="159"/>
  <c r="L25" i="159" s="1"/>
  <c r="I25" i="159"/>
  <c r="J25" i="159" s="1"/>
  <c r="K24" i="159"/>
  <c r="L24" i="159" s="1"/>
  <c r="I24" i="159"/>
  <c r="J24" i="159" s="1"/>
  <c r="K23" i="159"/>
  <c r="L23" i="159" s="1"/>
  <c r="I23" i="159"/>
  <c r="J23" i="159" s="1"/>
  <c r="K5" i="159"/>
  <c r="L5" i="159" s="1"/>
  <c r="I5" i="159"/>
  <c r="J5" i="159" s="1"/>
  <c r="L28" i="159" l="1"/>
  <c r="L35" i="159"/>
  <c r="L7" i="159"/>
  <c r="I35" i="159"/>
  <c r="J35" i="159" s="1"/>
  <c r="I7" i="159"/>
  <c r="J7" i="159" s="1"/>
  <c r="I28" i="159"/>
  <c r="J28" i="159" s="1"/>
  <c r="J29" i="101" l="1"/>
  <c r="I29" i="101"/>
  <c r="G29" i="101"/>
  <c r="F29" i="101"/>
  <c r="D27" i="102"/>
  <c r="D29" i="102" s="1"/>
  <c r="E27" i="102"/>
  <c r="E29" i="102" s="1"/>
  <c r="D27" i="27"/>
  <c r="D29" i="27" s="1"/>
  <c r="E27" i="27"/>
  <c r="E29" i="27" s="1"/>
  <c r="F29" i="102" l="1"/>
  <c r="H28" i="102" l="1"/>
  <c r="I28" i="102" s="1"/>
  <c r="H6" i="102"/>
  <c r="I6" i="102" s="1"/>
  <c r="H7" i="102"/>
  <c r="I7" i="102" s="1"/>
  <c r="H8" i="102"/>
  <c r="I8" i="102" s="1"/>
  <c r="H9" i="102"/>
  <c r="I9" i="102" s="1"/>
  <c r="H10" i="102"/>
  <c r="I10" i="102" s="1"/>
  <c r="H11" i="102"/>
  <c r="I11" i="102" s="1"/>
  <c r="H12" i="102"/>
  <c r="I12" i="102" s="1"/>
  <c r="H13" i="102"/>
  <c r="I13" i="102" s="1"/>
  <c r="H14" i="102"/>
  <c r="I14" i="102" s="1"/>
  <c r="H15" i="102"/>
  <c r="I15" i="102" s="1"/>
  <c r="H16" i="102"/>
  <c r="I16" i="102" s="1"/>
  <c r="H17" i="102"/>
  <c r="I17" i="102" s="1"/>
  <c r="H18" i="102"/>
  <c r="I18" i="102" s="1"/>
  <c r="H19" i="102"/>
  <c r="I19" i="102" s="1"/>
  <c r="H20" i="102"/>
  <c r="I20" i="102" s="1"/>
  <c r="H21" i="102"/>
  <c r="I21" i="102" s="1"/>
  <c r="H22" i="102"/>
  <c r="I22" i="102" s="1"/>
  <c r="H23" i="102"/>
  <c r="I23" i="102" s="1"/>
  <c r="H24" i="102"/>
  <c r="I24" i="102" s="1"/>
  <c r="H25" i="102"/>
  <c r="I25" i="102" s="1"/>
  <c r="H26" i="102"/>
  <c r="I26" i="102" s="1"/>
  <c r="H5" i="102"/>
  <c r="I5" i="102" s="1"/>
  <c r="F28" i="102"/>
  <c r="G28" i="102" s="1"/>
  <c r="F6" i="102"/>
  <c r="G6" i="102" s="1"/>
  <c r="F7" i="102"/>
  <c r="G7" i="102" s="1"/>
  <c r="F8" i="102"/>
  <c r="G8" i="102" s="1"/>
  <c r="F9" i="102"/>
  <c r="G9" i="102" s="1"/>
  <c r="F10" i="102"/>
  <c r="G10" i="102" s="1"/>
  <c r="F11" i="102"/>
  <c r="G11" i="102" s="1"/>
  <c r="F12" i="102"/>
  <c r="G12" i="102" s="1"/>
  <c r="F13" i="102"/>
  <c r="G13" i="102" s="1"/>
  <c r="F14" i="102"/>
  <c r="G14" i="102" s="1"/>
  <c r="F15" i="102"/>
  <c r="G15" i="102" s="1"/>
  <c r="F16" i="102"/>
  <c r="G16" i="102" s="1"/>
  <c r="F17" i="102"/>
  <c r="G17" i="102" s="1"/>
  <c r="F18" i="102"/>
  <c r="G18" i="102" s="1"/>
  <c r="F19" i="102"/>
  <c r="G19" i="102" s="1"/>
  <c r="F20" i="102"/>
  <c r="G20" i="102" s="1"/>
  <c r="F21" i="102"/>
  <c r="G21" i="102" s="1"/>
  <c r="F22" i="102"/>
  <c r="G22" i="102" s="1"/>
  <c r="F23" i="102"/>
  <c r="G23" i="102" s="1"/>
  <c r="F24" i="102"/>
  <c r="G24" i="102" s="1"/>
  <c r="F25" i="102"/>
  <c r="G25" i="102" s="1"/>
  <c r="F26" i="102"/>
  <c r="G26" i="102" s="1"/>
  <c r="F5" i="102"/>
  <c r="G5" i="102" s="1"/>
  <c r="H29" i="102"/>
  <c r="I29" i="102" s="1"/>
  <c r="H6" i="27"/>
  <c r="I6" i="27" s="1"/>
  <c r="H7" i="27"/>
  <c r="I7" i="27" s="1"/>
  <c r="H8" i="27"/>
  <c r="I8" i="27" s="1"/>
  <c r="H9" i="27"/>
  <c r="I9" i="27" s="1"/>
  <c r="H10" i="27"/>
  <c r="I10" i="27" s="1"/>
  <c r="H11" i="27"/>
  <c r="I11" i="27" s="1"/>
  <c r="H12" i="27"/>
  <c r="I12" i="27" s="1"/>
  <c r="H13" i="27"/>
  <c r="I13" i="27" s="1"/>
  <c r="H14" i="27"/>
  <c r="I14" i="27" s="1"/>
  <c r="H15" i="27"/>
  <c r="I15" i="27" s="1"/>
  <c r="H16" i="27"/>
  <c r="I16" i="27" s="1"/>
  <c r="H17" i="27"/>
  <c r="I17" i="27" s="1"/>
  <c r="H18" i="27"/>
  <c r="I18" i="27" s="1"/>
  <c r="H19" i="27"/>
  <c r="I19" i="27" s="1"/>
  <c r="H20" i="27"/>
  <c r="I20" i="27" s="1"/>
  <c r="H21" i="27"/>
  <c r="I21" i="27" s="1"/>
  <c r="H22" i="27"/>
  <c r="I22" i="27" s="1"/>
  <c r="H23" i="27"/>
  <c r="I23" i="27" s="1"/>
  <c r="H24" i="27"/>
  <c r="I24" i="27" s="1"/>
  <c r="H25" i="27"/>
  <c r="I25" i="27" s="1"/>
  <c r="H26" i="27"/>
  <c r="I26" i="27" s="1"/>
  <c r="H28" i="27"/>
  <c r="I28" i="27" s="1"/>
  <c r="H5" i="27"/>
  <c r="I5" i="27" s="1"/>
  <c r="F6" i="27"/>
  <c r="G6" i="27" s="1"/>
  <c r="F7" i="27"/>
  <c r="G7" i="27" s="1"/>
  <c r="G8" i="27"/>
  <c r="F9" i="27"/>
  <c r="G9" i="27" s="1"/>
  <c r="F10" i="27"/>
  <c r="G10" i="27" s="1"/>
  <c r="F11" i="27"/>
  <c r="G11" i="27" s="1"/>
  <c r="F12" i="27"/>
  <c r="G12" i="27" s="1"/>
  <c r="F13" i="27"/>
  <c r="G13" i="27" s="1"/>
  <c r="F14" i="27"/>
  <c r="G14" i="27" s="1"/>
  <c r="F15" i="27"/>
  <c r="G15" i="27" s="1"/>
  <c r="F16" i="27"/>
  <c r="G16" i="27" s="1"/>
  <c r="F17" i="27"/>
  <c r="G17" i="27" s="1"/>
  <c r="F18" i="27"/>
  <c r="G18" i="27" s="1"/>
  <c r="F19" i="27"/>
  <c r="G19" i="27" s="1"/>
  <c r="F20" i="27"/>
  <c r="G20" i="27" s="1"/>
  <c r="F21" i="27"/>
  <c r="G21" i="27" s="1"/>
  <c r="F22" i="27"/>
  <c r="G22" i="27" s="1"/>
  <c r="F23" i="27"/>
  <c r="G23" i="27" s="1"/>
  <c r="F24" i="27"/>
  <c r="G24" i="27" s="1"/>
  <c r="F25" i="27"/>
  <c r="G25" i="27" s="1"/>
  <c r="F26" i="27"/>
  <c r="G26" i="27" s="1"/>
  <c r="F28" i="27"/>
  <c r="G28" i="27" s="1"/>
  <c r="F5" i="27"/>
  <c r="G5" i="27" s="1"/>
  <c r="K28" i="101"/>
  <c r="H28" i="101"/>
  <c r="K26" i="101"/>
  <c r="H26" i="101"/>
  <c r="K25" i="101"/>
  <c r="H25" i="101"/>
  <c r="K24" i="101"/>
  <c r="H24" i="101"/>
  <c r="K23" i="101"/>
  <c r="H23" i="101"/>
  <c r="K22" i="101"/>
  <c r="H22" i="101"/>
  <c r="K21" i="101"/>
  <c r="H21" i="101"/>
  <c r="K20" i="101"/>
  <c r="H20" i="101"/>
  <c r="K19" i="101"/>
  <c r="H19" i="101"/>
  <c r="K18" i="101"/>
  <c r="H18" i="101"/>
  <c r="K17" i="101"/>
  <c r="H17" i="101"/>
  <c r="K16" i="101"/>
  <c r="H16" i="101"/>
  <c r="K15" i="101"/>
  <c r="H15" i="101"/>
  <c r="K14" i="101"/>
  <c r="H14" i="101"/>
  <c r="K13" i="101"/>
  <c r="H13" i="101"/>
  <c r="K12" i="101"/>
  <c r="H12" i="101"/>
  <c r="K11" i="101"/>
  <c r="H11" i="101"/>
  <c r="K10" i="101"/>
  <c r="H10" i="101"/>
  <c r="K9" i="101"/>
  <c r="H9" i="101"/>
  <c r="K8" i="101"/>
  <c r="H8" i="101"/>
  <c r="K7" i="101"/>
  <c r="H7" i="101"/>
  <c r="K6" i="101"/>
  <c r="H6" i="101"/>
  <c r="K5" i="101"/>
  <c r="H5" i="101"/>
  <c r="H27" i="101" l="1"/>
  <c r="F27" i="102"/>
  <c r="G27" i="102" s="1"/>
  <c r="H27" i="102"/>
  <c r="I27" i="102" s="1"/>
  <c r="G29" i="102"/>
  <c r="K29" i="101"/>
  <c r="K27" i="101"/>
  <c r="H29" i="101"/>
  <c r="E5" i="15"/>
  <c r="H5" i="15"/>
  <c r="K5" i="15"/>
  <c r="I5" i="14"/>
  <c r="J5" i="14" s="1"/>
  <c r="K5" i="14"/>
  <c r="L5" i="14" s="1"/>
  <c r="I23" i="14"/>
  <c r="K23" i="14"/>
  <c r="I24" i="14"/>
  <c r="J24" i="14" s="1"/>
  <c r="K24" i="14"/>
  <c r="L24" i="14" s="1"/>
  <c r="I25" i="14"/>
  <c r="J25" i="14" s="1"/>
  <c r="K25" i="14"/>
  <c r="L25" i="14" s="1"/>
  <c r="I27" i="14"/>
  <c r="J27" i="14" s="1"/>
  <c r="K27" i="14"/>
  <c r="L27" i="14" s="1"/>
  <c r="I29" i="14"/>
  <c r="K29" i="14"/>
  <c r="I34" i="14"/>
  <c r="J34" i="14" s="1"/>
  <c r="K34" i="14"/>
  <c r="L34" i="14" s="1"/>
  <c r="I30" i="14"/>
  <c r="J30" i="14" s="1"/>
  <c r="K30" i="14"/>
  <c r="L30" i="14" s="1"/>
  <c r="I31" i="14"/>
  <c r="J31" i="14" s="1"/>
  <c r="K31" i="14"/>
  <c r="L31" i="14" s="1"/>
  <c r="I32" i="14"/>
  <c r="J32" i="14" s="1"/>
  <c r="K32" i="14"/>
  <c r="L32" i="14" s="1"/>
  <c r="I45" i="14"/>
  <c r="K45" i="14"/>
  <c r="I48" i="14"/>
  <c r="J48" i="14" s="1"/>
  <c r="K48" i="14"/>
  <c r="L48" i="14" s="1"/>
  <c r="I46" i="14"/>
  <c r="J46" i="14" s="1"/>
  <c r="K46" i="14"/>
  <c r="L46" i="14" s="1"/>
  <c r="I47" i="14"/>
  <c r="J47" i="14" s="1"/>
  <c r="K47" i="14"/>
  <c r="L47" i="14" s="1"/>
  <c r="I36" i="14"/>
  <c r="K36" i="14"/>
  <c r="I37" i="14"/>
  <c r="J37" i="14" s="1"/>
  <c r="K37" i="14"/>
  <c r="L37" i="14" s="1"/>
  <c r="I38" i="14"/>
  <c r="J38" i="14" s="1"/>
  <c r="K38" i="14"/>
  <c r="L38" i="14" s="1"/>
  <c r="I39" i="14"/>
  <c r="J39" i="14" s="1"/>
  <c r="K39" i="14"/>
  <c r="L39" i="14" s="1"/>
  <c r="I43" i="14"/>
  <c r="J43" i="14" s="1"/>
  <c r="K43" i="14"/>
  <c r="L43" i="14" s="1"/>
  <c r="I40" i="14"/>
  <c r="J40" i="14" s="1"/>
  <c r="K40" i="14"/>
  <c r="L40" i="14" s="1"/>
  <c r="I41" i="14"/>
  <c r="J41" i="14" s="1"/>
  <c r="K41" i="14"/>
  <c r="L41" i="14" s="1"/>
  <c r="I42" i="14"/>
  <c r="J42" i="14" s="1"/>
  <c r="K42" i="14"/>
  <c r="L42" i="14" s="1"/>
  <c r="I51" i="14"/>
  <c r="J51" i="14" s="1"/>
  <c r="K51" i="14"/>
  <c r="L51" i="14" s="1"/>
  <c r="I55" i="14"/>
  <c r="J55" i="14" s="1"/>
  <c r="K55" i="14"/>
  <c r="L55" i="14" s="1"/>
  <c r="I52" i="14"/>
  <c r="J52" i="14" s="1"/>
  <c r="K52" i="14"/>
  <c r="L52" i="14" s="1"/>
  <c r="I53" i="14"/>
  <c r="J53" i="14" s="1"/>
  <c r="K53" i="14"/>
  <c r="L53" i="14" s="1"/>
  <c r="I50" i="14"/>
  <c r="K50" i="14"/>
  <c r="I16" i="14"/>
  <c r="K16" i="14"/>
  <c r="I57" i="14"/>
  <c r="K57" i="14"/>
  <c r="I11" i="14"/>
  <c r="K11" i="14"/>
  <c r="I12" i="14"/>
  <c r="J12" i="14" s="1"/>
  <c r="K12" i="14"/>
  <c r="L12" i="14" s="1"/>
  <c r="I17" i="14"/>
  <c r="J17" i="14" s="1"/>
  <c r="K17" i="14"/>
  <c r="L17" i="14" s="1"/>
  <c r="I13" i="14"/>
  <c r="J13" i="14" s="1"/>
  <c r="K13" i="14"/>
  <c r="L13" i="14" s="1"/>
  <c r="I18" i="14"/>
  <c r="J18" i="14" s="1"/>
  <c r="K18" i="14"/>
  <c r="L18" i="14" s="1"/>
  <c r="I19" i="14"/>
  <c r="J19" i="14" s="1"/>
  <c r="K19" i="14"/>
  <c r="L19" i="14" s="1"/>
  <c r="I26" i="14"/>
  <c r="J26" i="14" s="1"/>
  <c r="K26" i="14"/>
  <c r="L26" i="14" s="1"/>
  <c r="I58" i="14"/>
  <c r="J58" i="14" s="1"/>
  <c r="K58" i="14"/>
  <c r="L58" i="14" s="1"/>
  <c r="I9" i="14"/>
  <c r="K9" i="14"/>
  <c r="I20" i="14"/>
  <c r="J20" i="14" s="1"/>
  <c r="K20" i="14"/>
  <c r="L20" i="14" s="1"/>
  <c r="I54" i="14"/>
  <c r="J54" i="14" s="1"/>
  <c r="K54" i="14"/>
  <c r="L54" i="14" s="1"/>
  <c r="I14" i="14"/>
  <c r="J14" i="14" s="1"/>
  <c r="K14" i="14"/>
  <c r="L14" i="14" s="1"/>
  <c r="I33" i="14"/>
  <c r="J33" i="14" s="1"/>
  <c r="K33" i="14"/>
  <c r="L33" i="14" s="1"/>
  <c r="I59" i="14"/>
  <c r="J59" i="14" s="1"/>
  <c r="K59" i="14"/>
  <c r="L59" i="14" s="1"/>
  <c r="H5" i="13"/>
  <c r="K5" i="13"/>
  <c r="I5" i="12"/>
  <c r="J5" i="12" s="1"/>
  <c r="K5" i="12"/>
  <c r="L5" i="12" s="1"/>
  <c r="F5" i="11"/>
  <c r="G5" i="11"/>
  <c r="H5" i="9"/>
  <c r="I5" i="9" s="1"/>
  <c r="H5" i="8"/>
  <c r="I5" i="8" s="1"/>
  <c r="H5" i="7"/>
  <c r="I5" i="7" s="1"/>
  <c r="I5" i="37"/>
  <c r="I6" i="37"/>
  <c r="I23" i="37"/>
  <c r="I24" i="37"/>
  <c r="I25" i="37"/>
  <c r="I27" i="37"/>
  <c r="I29" i="37"/>
  <c r="I34" i="37"/>
  <c r="I30" i="37"/>
  <c r="I31" i="37"/>
  <c r="I32" i="37"/>
  <c r="I45" i="37"/>
  <c r="I48" i="37"/>
  <c r="I46" i="37"/>
  <c r="I47" i="37"/>
  <c r="I36" i="37"/>
  <c r="I37" i="37"/>
  <c r="I38" i="37"/>
  <c r="I39" i="37"/>
  <c r="I43" i="37"/>
  <c r="I40" i="37"/>
  <c r="I41" i="37"/>
  <c r="I42" i="37"/>
  <c r="I51" i="37"/>
  <c r="I55" i="37"/>
  <c r="I52" i="37"/>
  <c r="I53" i="37"/>
  <c r="I50" i="37"/>
  <c r="I16" i="37"/>
  <c r="I57" i="37"/>
  <c r="I11" i="37"/>
  <c r="I12" i="37"/>
  <c r="I17" i="37"/>
  <c r="I13" i="37"/>
  <c r="I18" i="37"/>
  <c r="I19" i="37"/>
  <c r="I26" i="37"/>
  <c r="I58" i="37"/>
  <c r="I9" i="37"/>
  <c r="I20" i="37"/>
  <c r="I54" i="37"/>
  <c r="I14" i="37"/>
  <c r="I33" i="37"/>
  <c r="I59" i="37"/>
  <c r="I5" i="6"/>
  <c r="J5" i="6" s="1"/>
  <c r="K5" i="6"/>
  <c r="L5" i="6" s="1"/>
  <c r="I56" i="14" l="1"/>
  <c r="J56" i="14" s="1"/>
  <c r="J57" i="14"/>
  <c r="J50" i="14"/>
  <c r="I49" i="14"/>
  <c r="J49" i="14" s="1"/>
  <c r="J36" i="14"/>
  <c r="I35" i="14"/>
  <c r="J35" i="14" s="1"/>
  <c r="J45" i="14"/>
  <c r="I44" i="14"/>
  <c r="J44" i="14" s="1"/>
  <c r="L9" i="14"/>
  <c r="K8" i="14"/>
  <c r="L11" i="14"/>
  <c r="K10" i="14"/>
  <c r="L10" i="14" s="1"/>
  <c r="L16" i="14"/>
  <c r="K15" i="14"/>
  <c r="L15" i="14" s="1"/>
  <c r="L29" i="14"/>
  <c r="K28" i="14"/>
  <c r="L28" i="14" s="1"/>
  <c r="K22" i="14"/>
  <c r="L22" i="14" s="1"/>
  <c r="L23" i="14"/>
  <c r="J11" i="14"/>
  <c r="I10" i="14"/>
  <c r="J10" i="14" s="1"/>
  <c r="I22" i="14"/>
  <c r="J22" i="14" s="1"/>
  <c r="J23" i="14"/>
  <c r="I8" i="14"/>
  <c r="J9" i="14"/>
  <c r="J16" i="14"/>
  <c r="I15" i="14"/>
  <c r="J15" i="14" s="1"/>
  <c r="I28" i="14"/>
  <c r="J28" i="14" s="1"/>
  <c r="J29" i="14"/>
  <c r="L57" i="14"/>
  <c r="K56" i="14"/>
  <c r="L56" i="14" s="1"/>
  <c r="K49" i="14"/>
  <c r="L49" i="14" s="1"/>
  <c r="L50" i="14"/>
  <c r="L36" i="14"/>
  <c r="K35" i="14"/>
  <c r="L35" i="14" s="1"/>
  <c r="K44" i="14"/>
  <c r="L44" i="14" s="1"/>
  <c r="L45" i="14"/>
  <c r="F29" i="27"/>
  <c r="G29" i="27" s="1"/>
  <c r="F27" i="27"/>
  <c r="G27" i="27" s="1"/>
  <c r="H27" i="27"/>
  <c r="I27" i="27" s="1"/>
  <c r="H29" i="27"/>
  <c r="I29" i="27" s="1"/>
  <c r="J8" i="14" l="1"/>
  <c r="I7" i="14"/>
  <c r="J7" i="14" s="1"/>
  <c r="L8" i="14"/>
  <c r="K7" i="14"/>
  <c r="L7" i="14" s="1"/>
  <c r="C21" i="192"/>
  <c r="J21" i="192"/>
  <c r="J6" i="192" s="1"/>
  <c r="H21" i="192"/>
  <c r="H6" i="192" s="1"/>
  <c r="F21" i="192"/>
  <c r="F6" i="192" s="1"/>
  <c r="D21" i="192"/>
  <c r="D6" i="192" s="1"/>
  <c r="C6" i="192" l="1"/>
  <c r="G21" i="192"/>
  <c r="E21" i="192"/>
  <c r="K21" i="192"/>
  <c r="I21" i="192"/>
  <c r="I6" i="192" l="1"/>
  <c r="G6" i="192"/>
  <c r="K6" i="192"/>
  <c r="E6" i="192"/>
  <c r="C21" i="185" l="1"/>
  <c r="C6" i="185" s="1"/>
  <c r="F21" i="185"/>
  <c r="F6" i="185" s="1"/>
  <c r="G6" i="185" s="1"/>
  <c r="D21" i="185"/>
  <c r="D6" i="185" s="1"/>
  <c r="H21" i="185"/>
  <c r="H6" i="185" s="1"/>
  <c r="I6" i="185"/>
  <c r="J21" i="185"/>
  <c r="J6" i="185" s="1"/>
  <c r="K6" i="185" s="1"/>
  <c r="C21" i="13"/>
  <c r="C6" i="13" s="1"/>
  <c r="C21" i="9"/>
  <c r="C6" i="9" s="1"/>
  <c r="C21" i="12"/>
  <c r="C6" i="12" s="1"/>
  <c r="C21" i="15"/>
  <c r="C6" i="15"/>
  <c r="C21" i="7"/>
  <c r="C6" i="7"/>
  <c r="C21" i="11"/>
  <c r="C6" i="11" s="1"/>
  <c r="C21" i="159"/>
  <c r="C6" i="159" s="1"/>
  <c r="C21" i="100"/>
  <c r="C6" i="100"/>
  <c r="C21" i="8"/>
  <c r="C6" i="8" s="1"/>
  <c r="C21" i="14"/>
  <c r="C6" i="14" s="1"/>
  <c r="C21" i="6"/>
  <c r="C6" i="6"/>
  <c r="D21" i="15"/>
  <c r="D6" i="15"/>
  <c r="I21" i="15"/>
  <c r="I6" i="15" s="1"/>
  <c r="G21" i="15"/>
  <c r="F21" i="15"/>
  <c r="F6" i="15"/>
  <c r="J21" i="15"/>
  <c r="J6" i="15" s="1"/>
  <c r="D21" i="14"/>
  <c r="D6" i="14" s="1"/>
  <c r="E21" i="14"/>
  <c r="E6" i="14" s="1"/>
  <c r="F21" i="14"/>
  <c r="F6" i="14" s="1"/>
  <c r="K21" i="14"/>
  <c r="H21" i="14"/>
  <c r="H6" i="14" s="1"/>
  <c r="G21" i="14"/>
  <c r="G6" i="14" s="1"/>
  <c r="I21" i="14"/>
  <c r="G6" i="15" l="1"/>
  <c r="H6" i="15" s="1"/>
  <c r="H21" i="15"/>
  <c r="I6" i="14"/>
  <c r="J6" i="14" s="1"/>
  <c r="J21" i="14"/>
  <c r="K6" i="14"/>
  <c r="L6" i="14" s="1"/>
  <c r="L21" i="14"/>
  <c r="F21" i="13"/>
  <c r="F6" i="13" s="1"/>
  <c r="I21" i="13"/>
  <c r="I6" i="13" s="1"/>
  <c r="G21" i="13"/>
  <c r="G6" i="13" s="1"/>
  <c r="D21" i="13"/>
  <c r="D6" i="13" s="1"/>
  <c r="J21" i="13"/>
  <c r="J6" i="13" s="1"/>
  <c r="I49" i="159"/>
  <c r="J49" i="159" s="1"/>
  <c r="D21" i="159"/>
  <c r="D6" i="159" s="1"/>
  <c r="G6" i="159"/>
  <c r="E21" i="159"/>
  <c r="E6" i="159"/>
  <c r="F21" i="159"/>
  <c r="F6" i="159" s="1"/>
  <c r="I56" i="159"/>
  <c r="J56" i="159" s="1"/>
  <c r="K21" i="159" l="1"/>
  <c r="L21" i="159" s="1"/>
  <c r="H6" i="159"/>
  <c r="I21" i="159"/>
  <c r="J21" i="159" s="1"/>
  <c r="I6" i="159" l="1"/>
  <c r="J6" i="159" s="1"/>
  <c r="K6" i="159"/>
  <c r="L6" i="159" s="1"/>
  <c r="L49" i="159"/>
  <c r="L56" i="159"/>
  <c r="H21" i="6"/>
  <c r="H6" i="6" s="1"/>
  <c r="D21" i="6"/>
  <c r="D6" i="6" s="1"/>
  <c r="G21" i="6"/>
  <c r="G6" i="6"/>
  <c r="F21" i="6"/>
  <c r="F6" i="6" s="1"/>
  <c r="E21" i="6"/>
  <c r="E6" i="6" s="1"/>
  <c r="G21" i="7"/>
  <c r="G6" i="7" s="1"/>
  <c r="F21" i="7"/>
  <c r="F6" i="7" s="1"/>
  <c r="E21" i="7"/>
  <c r="E6" i="7" s="1"/>
  <c r="D21" i="7"/>
  <c r="D6" i="7" s="1"/>
  <c r="D21" i="8"/>
  <c r="D6" i="8" s="1"/>
  <c r="E21" i="8"/>
  <c r="E6" i="8" s="1"/>
  <c r="G21" i="8"/>
  <c r="G6" i="8"/>
  <c r="F21" i="8"/>
  <c r="F6" i="8" s="1"/>
  <c r="G21" i="9"/>
  <c r="G6" i="9" s="1"/>
  <c r="F21" i="9"/>
  <c r="F6" i="9" s="1"/>
  <c r="E21" i="9"/>
  <c r="E6" i="9" s="1"/>
  <c r="D21" i="9"/>
  <c r="D6" i="9"/>
  <c r="E21" i="100"/>
  <c r="E6" i="100" s="1"/>
  <c r="G21" i="100"/>
  <c r="G6" i="100" s="1"/>
  <c r="F21" i="100"/>
  <c r="F6" i="100"/>
  <c r="D21" i="100"/>
  <c r="D6" i="100"/>
  <c r="E21" i="11"/>
  <c r="E6" i="11" s="1"/>
  <c r="D21" i="11"/>
  <c r="D6" i="11" s="1"/>
  <c r="G21" i="12"/>
  <c r="G6" i="12" s="1"/>
  <c r="F21" i="12"/>
  <c r="F6" i="12"/>
  <c r="E21" i="12"/>
  <c r="E6" i="12" s="1"/>
  <c r="D21" i="12"/>
  <c r="D6" i="12" s="1"/>
  <c r="H21" i="12"/>
  <c r="H6" i="12" s="1"/>
  <c r="C301" i="201"/>
  <c r="C107" i="201"/>
  <c r="C5" i="201" s="1"/>
  <c r="C20" i="199"/>
  <c r="C5" i="199" s="1"/>
  <c r="Q55" i="199"/>
  <c r="O55" i="199"/>
  <c r="G55" i="199"/>
  <c r="S55" i="199"/>
  <c r="I55" i="199"/>
  <c r="E55" i="199"/>
  <c r="M55" i="199"/>
  <c r="K55" i="199"/>
  <c r="N20" i="199"/>
  <c r="N5" i="199" s="1"/>
  <c r="P20" i="199"/>
  <c r="D20" i="199"/>
  <c r="R20" i="199"/>
  <c r="J20" i="199"/>
  <c r="F20" i="199"/>
  <c r="F5" i="199" s="1"/>
  <c r="H20" i="199"/>
  <c r="L20" i="199"/>
  <c r="S20" i="199" l="1"/>
  <c r="E20" i="199"/>
  <c r="Q20" i="199"/>
  <c r="M20" i="199"/>
  <c r="I20" i="199"/>
  <c r="K20" i="199"/>
  <c r="O5" i="199"/>
  <c r="R5" i="199"/>
  <c r="S5" i="199" s="1"/>
  <c r="G5" i="199"/>
  <c r="H5" i="199"/>
  <c r="I5" i="199" s="1"/>
  <c r="L5" i="199"/>
  <c r="M5" i="199" s="1"/>
  <c r="J5" i="199"/>
  <c r="K5" i="199" s="1"/>
  <c r="D5" i="199"/>
  <c r="E5" i="199" s="1"/>
  <c r="P5" i="199"/>
  <c r="Q5" i="199" s="1"/>
  <c r="O20" i="199"/>
  <c r="G20" i="199"/>
</calcChain>
</file>

<file path=xl/sharedStrings.xml><?xml version="1.0" encoding="utf-8"?>
<sst xmlns="http://schemas.openxmlformats.org/spreadsheetml/2006/main" count="4180" uniqueCount="2227">
  <si>
    <t>Załącznik Nr 4</t>
  </si>
  <si>
    <t>Załącznik Nr 5</t>
  </si>
  <si>
    <t>Obszar ostrołęcki</t>
  </si>
  <si>
    <t>Obszar siedlecki</t>
  </si>
  <si>
    <t>L.p.</t>
  </si>
  <si>
    <t>Załącznik Nr 10</t>
  </si>
  <si>
    <t>Załącznik Nr 12</t>
  </si>
  <si>
    <t>Załącznik Nr 19</t>
  </si>
  <si>
    <t>Załącznik Nr 20</t>
  </si>
  <si>
    <t>Załącznik Nr 21</t>
  </si>
  <si>
    <t xml:space="preserve"> Wyszczególnienie</t>
  </si>
  <si>
    <t>Województwo
mazowieckie</t>
  </si>
  <si>
    <t>ciechanowski</t>
  </si>
  <si>
    <t>mławski</t>
  </si>
  <si>
    <t>Działalność niezidentyfikowana</t>
  </si>
  <si>
    <t>płoński</t>
  </si>
  <si>
    <t>żurominski</t>
  </si>
  <si>
    <t>makowski</t>
  </si>
  <si>
    <t>ostrołęcki</t>
  </si>
  <si>
    <t>m. Ostrołęka</t>
  </si>
  <si>
    <t>ostrowski</t>
  </si>
  <si>
    <t>przasnyski</t>
  </si>
  <si>
    <t>gostyniński</t>
  </si>
  <si>
    <t>płocki</t>
  </si>
  <si>
    <t>m. Płock</t>
  </si>
  <si>
    <t>sierpecki</t>
  </si>
  <si>
    <t>białobrzeski</t>
  </si>
  <si>
    <t>kozienicki</t>
  </si>
  <si>
    <t>lipski</t>
  </si>
  <si>
    <t>radomski</t>
  </si>
  <si>
    <t>szydłowiecki</t>
  </si>
  <si>
    <t>zwoleński</t>
  </si>
  <si>
    <t>siedlecki</t>
  </si>
  <si>
    <t>sokołowski</t>
  </si>
  <si>
    <t>garwoliński</t>
  </si>
  <si>
    <t>grodziski</t>
  </si>
  <si>
    <t>grójecki</t>
  </si>
  <si>
    <t>legionowski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</si>
  <si>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</si>
  <si>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</si>
  <si>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</si>
  <si>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</si>
  <si>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</si>
  <si>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</si>
  <si>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</si>
  <si>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</si>
  <si>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wołomiński</t>
  </si>
  <si>
    <t>wyszkowski</t>
  </si>
  <si>
    <t>żyrardowski</t>
  </si>
  <si>
    <t>NAPŁYW BEZROBOTNYCH</t>
  </si>
  <si>
    <t>Obszar warszawski</t>
  </si>
  <si>
    <t>Załącznik Nr 7</t>
  </si>
  <si>
    <t>ODPŁYW BEZROBOTNYCH</t>
  </si>
  <si>
    <t>ODPŁYW BEZROBOTNYCH Z POWODU PODJĘCIA PRACY</t>
  </si>
  <si>
    <t>Lp.</t>
  </si>
  <si>
    <t xml:space="preserve">wyszczególnienie </t>
  </si>
  <si>
    <t>UDZIAŁ BEZROBOTNYCH   KOBIET W LICZBIE BEZROBOTNYCH OGÓŁEM</t>
  </si>
  <si>
    <t xml:space="preserve"> udział
 kobiet 
w liczbie 
bezrob.
 ogółem w%</t>
  </si>
  <si>
    <t>Załącznik Nr 3</t>
  </si>
  <si>
    <t xml:space="preserve">BEZROBOTNE KOBIETY  </t>
  </si>
  <si>
    <t>Bezrobotni ogółem</t>
  </si>
  <si>
    <t>żuromiński</t>
  </si>
  <si>
    <t xml:space="preserve">radomski                      </t>
  </si>
  <si>
    <t>warszawski zach.</t>
  </si>
  <si>
    <t>UDZIAŁ BEZROBOTNYCH  ZAMIESZKAŁYCH NA WSI W LICZBIE BEZROBOTNYCH OGÓŁEM</t>
  </si>
  <si>
    <t xml:space="preserve"> udział
 bezrob. 
zam. na wsi
w liczbie 
bezrob.
 ogółem w%</t>
  </si>
  <si>
    <t>w tym 
bezrobotni
 zamieszkali na wsi</t>
  </si>
  <si>
    <t>POLSKA</t>
  </si>
  <si>
    <t>miński</t>
  </si>
  <si>
    <t xml:space="preserve">BEZROBOTNI  WEDŁUG  SEKCJI  GOSPODARKI  NARODOWEJ </t>
  </si>
  <si>
    <t>Przetwórstwo przemysłowe</t>
  </si>
  <si>
    <t>Budownictwo</t>
  </si>
  <si>
    <t>Edukacja</t>
  </si>
  <si>
    <t>wzrost /spadek</t>
  </si>
  <si>
    <t>Organizacje i zespoły eksterytorialne</t>
  </si>
  <si>
    <t>RAZEM</t>
  </si>
  <si>
    <t>Dotychczas nie pracujący</t>
  </si>
  <si>
    <t>OGÓŁEM</t>
  </si>
  <si>
    <t xml:space="preserve">BEZROBOTNI  OGÓŁEM  </t>
  </si>
  <si>
    <t>m. st. Warszawa</t>
  </si>
  <si>
    <t xml:space="preserve"> m. st. Warszawa</t>
  </si>
  <si>
    <t>Załącznik Nr 6</t>
  </si>
  <si>
    <t>Załącznik Nr 8</t>
  </si>
  <si>
    <t>udział podjęć pracy 
w odpływie
w %</t>
  </si>
  <si>
    <t xml:space="preserve">BEZROBOTNI  ZAMIESZKALI  NA  WSI  </t>
  </si>
  <si>
    <t>Lp</t>
  </si>
  <si>
    <t>Wyszczególnienie</t>
  </si>
  <si>
    <t>Województwo mazowieckie</t>
  </si>
  <si>
    <t>Obszar płocki</t>
  </si>
  <si>
    <t>Obszar radomski</t>
  </si>
  <si>
    <t xml:space="preserve"> </t>
  </si>
  <si>
    <t xml:space="preserve"> ciechanowski</t>
  </si>
  <si>
    <t xml:space="preserve"> mławski</t>
  </si>
  <si>
    <t xml:space="preserve"> płoński</t>
  </si>
  <si>
    <t xml:space="preserve"> żuromiński</t>
  </si>
  <si>
    <t xml:space="preserve"> makowski</t>
  </si>
  <si>
    <t xml:space="preserve"> ostrołęcki </t>
  </si>
  <si>
    <t xml:space="preserve"> m. Ostrołęka</t>
  </si>
  <si>
    <t xml:space="preserve"> ostrowski</t>
  </si>
  <si>
    <t xml:space="preserve"> przasnyski</t>
  </si>
  <si>
    <t xml:space="preserve"> gostyniński</t>
  </si>
  <si>
    <t xml:space="preserve"> płocki </t>
  </si>
  <si>
    <t xml:space="preserve"> m. Płock</t>
  </si>
  <si>
    <t xml:space="preserve"> sierpecki</t>
  </si>
  <si>
    <t xml:space="preserve"> białobrzeski</t>
  </si>
  <si>
    <t xml:space="preserve"> kozienicki</t>
  </si>
  <si>
    <t xml:space="preserve"> lipski</t>
  </si>
  <si>
    <t>przysuski</t>
  </si>
  <si>
    <t xml:space="preserve"> radomski</t>
  </si>
  <si>
    <t>m. Radom</t>
  </si>
  <si>
    <t xml:space="preserve"> szydłowiecki</t>
  </si>
  <si>
    <t>STOPA BEZROBOCIA W WOJEWÓDZTWIE MAZOWIECKIM</t>
  </si>
  <si>
    <t>Województwo
 mazowieckie</t>
  </si>
  <si>
    <t>Polska</t>
  </si>
  <si>
    <t xml:space="preserve"> zwoleński</t>
  </si>
  <si>
    <t>łosicki</t>
  </si>
  <si>
    <t xml:space="preserve"> siedlecki </t>
  </si>
  <si>
    <t>m. Siedlce</t>
  </si>
  <si>
    <t xml:space="preserve"> sokołowski</t>
  </si>
  <si>
    <t xml:space="preserve"> garwoliński</t>
  </si>
  <si>
    <t xml:space="preserve"> grodziski</t>
  </si>
  <si>
    <t xml:space="preserve"> grójecki</t>
  </si>
  <si>
    <t xml:space="preserve"> legionowski</t>
  </si>
  <si>
    <t xml:space="preserve"> miński</t>
  </si>
  <si>
    <t xml:space="preserve"> nowodworski</t>
  </si>
  <si>
    <t xml:space="preserve"> otwocki</t>
  </si>
  <si>
    <t xml:space="preserve"> piaseczyński</t>
  </si>
  <si>
    <t xml:space="preserve"> pruszkowski</t>
  </si>
  <si>
    <t xml:space="preserve"> pułtuski</t>
  </si>
  <si>
    <t xml:space="preserve"> sochaczewski</t>
  </si>
  <si>
    <t xml:space="preserve"> warszawski zachodni</t>
  </si>
  <si>
    <t xml:space="preserve"> węgrowski</t>
  </si>
  <si>
    <t xml:space="preserve"> wołomiński</t>
  </si>
  <si>
    <t xml:space="preserve"> wyszkowski</t>
  </si>
  <si>
    <t xml:space="preserve"> żyrardowski</t>
  </si>
  <si>
    <t xml:space="preserve">PODMIOTY GOSPODARCZE </t>
  </si>
  <si>
    <t>wzrost / spadek</t>
  </si>
  <si>
    <t xml:space="preserve"> przysuski</t>
  </si>
  <si>
    <t xml:space="preserve"> m. Radom</t>
  </si>
  <si>
    <t xml:space="preserve"> łosicki</t>
  </si>
  <si>
    <t xml:space="preserve"> m. Siedlce</t>
  </si>
  <si>
    <t>Załącznik Nr 11</t>
  </si>
  <si>
    <t>Górnictwo i wydobywanie</t>
  </si>
  <si>
    <t xml:space="preserve">Transport i gospodarka magazynowa </t>
  </si>
  <si>
    <t>Informacja i komunikacja</t>
  </si>
  <si>
    <t xml:space="preserve">Działalność związana z obsługą rynku nieruchomości </t>
  </si>
  <si>
    <t>Działalność w zakresie usług administrowania i działalność wspierająca</t>
  </si>
  <si>
    <t>Opieka zdrowotna i pomoc społeczna</t>
  </si>
  <si>
    <t>Pozostała działalność usługowa</t>
  </si>
  <si>
    <t>Gospodarstwa domowe zatrudnijące pracowników; gospodarstwa domowe produkujące wyroby 
i świadczące usługi na własne potrzeby</t>
  </si>
  <si>
    <t>Załącznik Nr 9</t>
  </si>
  <si>
    <t>Podjęcia pracy</t>
  </si>
  <si>
    <t>Odpływ</t>
  </si>
  <si>
    <t>udział niepotwierdzenia
gotowości 
do pracy 
w odpływie
w %</t>
  </si>
  <si>
    <t>w tym
 bezrobotne kobiety</t>
  </si>
  <si>
    <t>udział 
pozostających
bez pracy 
powyżej 12 m-cy 
w liczbie 
bezrob. 
ogółem</t>
  </si>
  <si>
    <t>w tym 
pozostający
bez pracy 
powyżej 
12 m-cy</t>
  </si>
  <si>
    <t>Wzrost / spadek</t>
  </si>
  <si>
    <t>Działalność związana z kulturą,
rozrywką i rekreacją</t>
  </si>
  <si>
    <t>Działalność profesjonalna, naukowa 
i techniczna</t>
  </si>
  <si>
    <t>Rolnictwo, leśnictwo, łowiectwo
 i rybactwo</t>
  </si>
  <si>
    <t>Wytwarzanie i zaopatrywanie
 w energię elektryczną, gaz, parę wodną, gorącą wodę i powietrze 
do układów klimatyzacyjnych</t>
  </si>
  <si>
    <t>Działalność finansowa 
i ubezpieczeniowa</t>
  </si>
  <si>
    <t>Dostawa wody; gospodarowanie 
ściekami i odpadami oraz działalność 
związana z rekultywacją</t>
  </si>
  <si>
    <t>Handel hurowy i detaliczny; 
naprawa pojazdów samochodowych, 
właczając motocyke</t>
  </si>
  <si>
    <t>Administracja publiczna 
i ochrona narodowa; 
obowiązkowe zabezpieczenia 
społeczne</t>
  </si>
  <si>
    <t>Działalność związana 
z zakwaterowaniem 
i usługami gastronomicznymi</t>
  </si>
  <si>
    <t xml:space="preserve">BEZROBOTNI  POZOSTAJĄCY BEZ PRACY POWYŻEJ 12 MIESIĘCY 
WEDŁUG  SEKCJI  GOSPODARKI  NARODOWEJ </t>
  </si>
  <si>
    <t>ODPŁYW Z BEZROBOCIA Z POWODU 
NIEPOTWIERDZENIA GOTOWOŚCI DO PRACY</t>
  </si>
  <si>
    <t>Niepotwierdzenie gotowości 
do pracy</t>
  </si>
  <si>
    <t>Załącznik Nr 1</t>
  </si>
  <si>
    <t>Załącznik Nr 2</t>
  </si>
  <si>
    <t>czerwiec 
2014 r.</t>
  </si>
  <si>
    <t>czerwiec 2014 r.</t>
  </si>
  <si>
    <t>I półrocze 
2014 r.</t>
  </si>
  <si>
    <t xml:space="preserve">I półrocze
2014 r. </t>
  </si>
  <si>
    <t>I 
półrocze
2014 r.</t>
  </si>
  <si>
    <t>czerwiec
2014 r.</t>
  </si>
  <si>
    <t xml:space="preserve">UDZIAŁ BEZROBOTNYCH POZOSTAJĄCYCH BEZ PRACY POWYŻEJ 12 MIESIĘCY W LICZBIE BEZROBOTNYCH OGÓŁEM
WEDŁUG  SEKCJI  GOSPODARKI  NARODOWEJ </t>
  </si>
  <si>
    <t>Załącznik Nr 13</t>
  </si>
  <si>
    <t>Bezrobotni
 z prawem
do zasiłku</t>
  </si>
  <si>
    <t>% udział bezrob. 
z prawem do 
zasiłku 
w liczbie 
bezrobot.
 ogółem</t>
  </si>
  <si>
    <t>Bezrobotni 
zwolnieni 
z przyczyn 
zakładu
 pracy</t>
  </si>
  <si>
    <t>% udział bezrob. 
zwolnionych   
z przyczyn zakł. pracy
w liczbie 
bezrobot.
 ogółem</t>
  </si>
  <si>
    <t>Osoby 
w okresie do 12 miesięcy 
od dnia ukończenia nauki</t>
  </si>
  <si>
    <t>% udział bezrob. 
w okresie do 12 miesięcy od ukończenia nauki
w liczbie bezrobot. 
ogółem</t>
  </si>
  <si>
    <t>Cudzo-
ziemcy</t>
  </si>
  <si>
    <t>% udział bezrobot. cudzo-
ziemców
w liczbie bezrobot. 
ogółem</t>
  </si>
  <si>
    <t>Załącznik Nr 14</t>
  </si>
  <si>
    <t>w tym w wieku</t>
  </si>
  <si>
    <t>18-24 lata</t>
  </si>
  <si>
    <t>% udział
w ogólnej 
liczbie 
bezrob.</t>
  </si>
  <si>
    <t>25-34 
lata</t>
  </si>
  <si>
    <t>35-44 
lata</t>
  </si>
  <si>
    <t>45-54
 lata</t>
  </si>
  <si>
    <t>55-59
 lat</t>
  </si>
  <si>
    <t>Załącznik Nr 15</t>
  </si>
  <si>
    <t>w tym z wykształceniem:</t>
  </si>
  <si>
    <t>Wyższym</t>
  </si>
  <si>
    <t>Średnim ogólno-kształ-
cącym</t>
  </si>
  <si>
    <t>Gimnazjal
-nym 
i poniżej</t>
  </si>
  <si>
    <t>Załącznik Nr 16</t>
  </si>
  <si>
    <t>w tym ze stażem:</t>
  </si>
  <si>
    <t>do 1 roku</t>
  </si>
  <si>
    <t>% udział w ogólnej 
liczbie bezrob.</t>
  </si>
  <si>
    <t>1-5        lat</t>
  </si>
  <si>
    <t>5-10         lat</t>
  </si>
  <si>
    <t>10-20     lat</t>
  </si>
  <si>
    <t>20-30        lat</t>
  </si>
  <si>
    <t>30 lat 
i wiecej</t>
  </si>
  <si>
    <t>bez stażu</t>
  </si>
  <si>
    <t>Załącznik Nr 17</t>
  </si>
  <si>
    <t>w tym według czasu pozostawania bez pracy:</t>
  </si>
  <si>
    <t>do 1         m-ca</t>
  </si>
  <si>
    <t>% udział w ogólnej liczbie bezrob.</t>
  </si>
  <si>
    <t>1-3            m-ce</t>
  </si>
  <si>
    <t>3-6            m-ce</t>
  </si>
  <si>
    <t>6-12            m-cy</t>
  </si>
  <si>
    <t>12-24         m-ce</t>
  </si>
  <si>
    <t>powyżej 24 m-cy</t>
  </si>
  <si>
    <t>Załącznik Nr 18</t>
  </si>
  <si>
    <t>kod zawodu</t>
  </si>
  <si>
    <t>nazwa zawodu</t>
  </si>
  <si>
    <t xml:space="preserve">Liczba wolnych miejsc pracy 
i miejsc aktywizacji zawodowej </t>
  </si>
  <si>
    <t>ogółem</t>
  </si>
  <si>
    <t>kobiety</t>
  </si>
  <si>
    <t>razem</t>
  </si>
  <si>
    <t>w tym pracy subsydiowanej</t>
  </si>
  <si>
    <t>czerwiec 
2015 r.</t>
  </si>
  <si>
    <t>czerwiec 2015 r.</t>
  </si>
  <si>
    <t>I 
półrocze
2015 r.</t>
  </si>
  <si>
    <t xml:space="preserve">I półrocze
2015 r. </t>
  </si>
  <si>
    <t>I półrocze 
2015 r.</t>
  </si>
  <si>
    <t>czerwiec
2015 r.</t>
  </si>
  <si>
    <t xml:space="preserve">   w tym w szczególnej sytuacji na rynku pracy:</t>
  </si>
  <si>
    <t>do 30 roku życia</t>
  </si>
  <si>
    <t>długotrwale bezrobotni</t>
  </si>
  <si>
    <t>powyżej 
50 roku 
życia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</si>
  <si>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</si>
  <si>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</si>
  <si>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</si>
  <si>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>niepełnosprawni</t>
  </si>
  <si>
    <t xml:space="preserve">Obszar ciechanowski </t>
  </si>
  <si>
    <t>Załącznik Nr 24</t>
  </si>
  <si>
    <t>Odpływ bezrobo-
tnych ogółem</t>
  </si>
  <si>
    <t xml:space="preserve">   w tym odpływ bezrobotnych</t>
  </si>
  <si>
    <t xml:space="preserve">udział 
w odpływie
bezrobotnych
ogółem 
w % </t>
  </si>
  <si>
    <t>Powyżej 50 roku życia</t>
  </si>
  <si>
    <t>Załącznik Nr 26</t>
  </si>
  <si>
    <t>Bezrobotni
niepełnosprawni</t>
  </si>
  <si>
    <t>Długotrwale</t>
  </si>
  <si>
    <t>Poprzednio pracujacy</t>
  </si>
  <si>
    <t>Zamieszkali na wsi</t>
  </si>
  <si>
    <t>Bez kwalifikacji zawodowych</t>
  </si>
  <si>
    <t>Bez doświadczenia zawodowego</t>
  </si>
  <si>
    <t>Po stażu</t>
  </si>
  <si>
    <t>Po pracach interwencyjnych</t>
  </si>
  <si>
    <t>Po robotach publicznych</t>
  </si>
  <si>
    <t>Po odbyciu
przygotowania
zawodowego 
dorosłych</t>
  </si>
  <si>
    <t>Po szkoleniu</t>
  </si>
  <si>
    <t>Po pracach 
społecznie użytecznych</t>
  </si>
  <si>
    <t>Osoby w okresie 
do 12 m-cy od ukończenia nauki</t>
  </si>
  <si>
    <t>Pobierający świadczenia rentowe z tyt. niezdolności 
do pracy</t>
  </si>
  <si>
    <t>Korzystający ze świadczeń z pomocy społecznej</t>
  </si>
  <si>
    <t xml:space="preserve">Posiadający co najmniej jedno dziecko do 6 roku życia  </t>
  </si>
  <si>
    <t xml:space="preserve">Posiadający co najmniej jedno dziecko niepełnosprawne do 18 roku życia  </t>
  </si>
  <si>
    <t>WOJEWÓDZTWO
MAZOWIECKIE</t>
  </si>
  <si>
    <t xml:space="preserve">m. Ostrołęka </t>
  </si>
  <si>
    <t xml:space="preserve">m. Płock </t>
  </si>
  <si>
    <t>siedlcki</t>
  </si>
  <si>
    <t>Załącznik Nr 27</t>
  </si>
  <si>
    <t>Ogółem</t>
  </si>
  <si>
    <t xml:space="preserve">Rodzaj niepełnosprawności </t>
  </si>
  <si>
    <t>Stopień niepełnosprawności</t>
  </si>
  <si>
    <t>Upośledzenie umysłowe</t>
  </si>
  <si>
    <t>Choroby psychiczne</t>
  </si>
  <si>
    <t>Zaburzenia głosu, mowy i choroby słuchu</t>
  </si>
  <si>
    <t>Całościowe zaburzenia rozwojowe</t>
  </si>
  <si>
    <t>Choroby narządu wzroku</t>
  </si>
  <si>
    <t>Upośledzenie narządu ruchu</t>
  </si>
  <si>
    <t>Epilepsja</t>
  </si>
  <si>
    <t>Choroby układu oddechowego i układu krążenia</t>
  </si>
  <si>
    <t>Choroby układu pokarmowego</t>
  </si>
  <si>
    <t>Choroby układu moczowo-płciowego</t>
  </si>
  <si>
    <t>Choroby neurologiczne</t>
  </si>
  <si>
    <t>Inne</t>
  </si>
  <si>
    <t>Nieustalony</t>
  </si>
  <si>
    <t>Znaczny</t>
  </si>
  <si>
    <t>Umiarkowany</t>
  </si>
  <si>
    <t>Lekki</t>
  </si>
  <si>
    <t>WOJEWÓDZTWO MAZOWIECKIE</t>
  </si>
  <si>
    <t>Załącznik Nr 28</t>
  </si>
  <si>
    <t>Napływ ogółem</t>
  </si>
  <si>
    <t>w tym:</t>
  </si>
  <si>
    <t>Osoby 
uwzględnione 
w sprawozdaniu 
MPiPS-01</t>
  </si>
  <si>
    <t>Poprzednio 
pracujący</t>
  </si>
  <si>
    <t>Do 30 roku życia</t>
  </si>
  <si>
    <t>Z wykształceniem 
co najmniej średnim</t>
  </si>
  <si>
    <t>Po szkole specjalnej</t>
  </si>
  <si>
    <t xml:space="preserve">Bez doświdczenia 
zawodowego
</t>
  </si>
  <si>
    <t>Po pracach
interwencyjnych</t>
  </si>
  <si>
    <t>Po robotach
publicznych</t>
  </si>
  <si>
    <t>Po odbyciu
przygotowania
zawodowego
dorosłych</t>
  </si>
  <si>
    <t>Po pracach 
społecznie 
użytecznych</t>
  </si>
  <si>
    <t>Osoby w okresie
do 12 m-cy od dnia
ukończeenia nauki</t>
  </si>
  <si>
    <t>Po zakończeniu kontraktu socjalnego</t>
  </si>
  <si>
    <t>Do 25 roku życia</t>
  </si>
  <si>
    <t xml:space="preserve">ostrołęcki </t>
  </si>
  <si>
    <t>gostyninski</t>
  </si>
  <si>
    <t>M. st. Warszawa</t>
  </si>
  <si>
    <t>Załącznik Nr 29</t>
  </si>
  <si>
    <t xml:space="preserve">Odpływ ogółem  </t>
  </si>
  <si>
    <t>Rozpoczęcie szkolenia</t>
  </si>
  <si>
    <t>Rozpoczęcie stażu</t>
  </si>
  <si>
    <t>Rozpoczęcie przygotowania
zawodowego dorosłych</t>
  </si>
  <si>
    <t>Rozpoczęcie pracy
społecznie użytecznej</t>
  </si>
  <si>
    <t>Podjęcie nauki</t>
  </si>
  <si>
    <t xml:space="preserve">Rezygnacja
lub niepotwierdzenie
gotowości  do pracy </t>
  </si>
  <si>
    <t>Utrata  statusu 
osoby niepełnosprawnej</t>
  </si>
  <si>
    <t>Praca 
subsydiowana</t>
  </si>
  <si>
    <t>Praca 
niesubsydiowana</t>
  </si>
  <si>
    <t>Załącznik Nr 31</t>
  </si>
  <si>
    <t>Bezrobotne kobiety 
ogółem</t>
  </si>
  <si>
    <t xml:space="preserve">   w tym w wieku:</t>
  </si>
  <si>
    <t>% udział 
w ogólnej
liczbie
bezrobo
-tnych</t>
  </si>
  <si>
    <t>55-59 lat</t>
  </si>
  <si>
    <t>Załącznik Nr 22</t>
  </si>
  <si>
    <t>Załącznik Nr 23</t>
  </si>
  <si>
    <t>999999</t>
  </si>
  <si>
    <t>Bez zawodu</t>
  </si>
  <si>
    <t>522301</t>
  </si>
  <si>
    <t>Sprzedawca</t>
  </si>
  <si>
    <t>931301</t>
  </si>
  <si>
    <t>Pomocniczy robotnik budowlany</t>
  </si>
  <si>
    <t>722204</t>
  </si>
  <si>
    <t>Ślusarz</t>
  </si>
  <si>
    <t>512001</t>
  </si>
  <si>
    <t>Kucharz</t>
  </si>
  <si>
    <t>515303</t>
  </si>
  <si>
    <t>Robotnik gospodarczy</t>
  </si>
  <si>
    <t>411004</t>
  </si>
  <si>
    <t>Technik prac biurowych</t>
  </si>
  <si>
    <t>711202</t>
  </si>
  <si>
    <t>Murarz</t>
  </si>
  <si>
    <t>932911</t>
  </si>
  <si>
    <t>Pomocniczy robotnik w przemyśle przetwórczym</t>
  </si>
  <si>
    <t>432103</t>
  </si>
  <si>
    <t>Magazynier</t>
  </si>
  <si>
    <t>911207</t>
  </si>
  <si>
    <t>Sprzątaczka biurowa</t>
  </si>
  <si>
    <t>514101</t>
  </si>
  <si>
    <t>Fryzjer</t>
  </si>
  <si>
    <t>723103</t>
  </si>
  <si>
    <t>Mechanik pojazdów samochodowych</t>
  </si>
  <si>
    <t>411090</t>
  </si>
  <si>
    <t>Pozostali pracownicy obsługi biurowej</t>
  </si>
  <si>
    <t>Kierowca samochodu ciężarowego</t>
  </si>
  <si>
    <t>Pakowacz ręczny</t>
  </si>
  <si>
    <t>513101</t>
  </si>
  <si>
    <t>Kelner</t>
  </si>
  <si>
    <t>522305</t>
  </si>
  <si>
    <t>Technik handlowiec</t>
  </si>
  <si>
    <t>832203</t>
  </si>
  <si>
    <t>Kierowca samochodu osobowego</t>
  </si>
  <si>
    <t>713102</t>
  </si>
  <si>
    <t>Malarz budowlany</t>
  </si>
  <si>
    <t>332203</t>
  </si>
  <si>
    <t>Przedstawiciel handlowy</t>
  </si>
  <si>
    <t>331301</t>
  </si>
  <si>
    <t>Księgowy</t>
  </si>
  <si>
    <t>933304</t>
  </si>
  <si>
    <t>Robotnik magazynowy</t>
  </si>
  <si>
    <t>Technik administracji</t>
  </si>
  <si>
    <t>523002</t>
  </si>
  <si>
    <t>Kasjer handlowy</t>
  </si>
  <si>
    <t>941201</t>
  </si>
  <si>
    <t>Pomoc kuchenna</t>
  </si>
  <si>
    <t>524902</t>
  </si>
  <si>
    <t>Doradca klienta</t>
  </si>
  <si>
    <t>412001</t>
  </si>
  <si>
    <t>Sekretarka</t>
  </si>
  <si>
    <t>721204</t>
  </si>
  <si>
    <t>Spawacz</t>
  </si>
  <si>
    <t>741101</t>
  </si>
  <si>
    <t>Elektromonter instalacji elektrycznych</t>
  </si>
  <si>
    <t>541307</t>
  </si>
  <si>
    <t>Pracownik ochrony fizycznej</t>
  </si>
  <si>
    <t>Kierowca samochodu dostawczego</t>
  </si>
  <si>
    <t>962990</t>
  </si>
  <si>
    <t>Pozostali pracownicy wykonujący prace proste gdzie indziej niesklasyfikowani</t>
  </si>
  <si>
    <t>243305</t>
  </si>
  <si>
    <t>Specjalista do spraw sprzedaży</t>
  </si>
  <si>
    <t>332302</t>
  </si>
  <si>
    <t>Zaopatrzeniowiec</t>
  </si>
  <si>
    <t>711205</t>
  </si>
  <si>
    <t>Brukarz</t>
  </si>
  <si>
    <t>Pozostali  pracownicy obsługi biura gdzie indziej niesklasyfikowani</t>
  </si>
  <si>
    <t>712101</t>
  </si>
  <si>
    <t>Dekarz</t>
  </si>
  <si>
    <t>711502</t>
  </si>
  <si>
    <t>Cieśla szalunkowy</t>
  </si>
  <si>
    <t>834401</t>
  </si>
  <si>
    <t>Kierowca operator wózków jezdniowych (widłowych)</t>
  </si>
  <si>
    <t>721404</t>
  </si>
  <si>
    <t>Monter konstrukcji stalowych</t>
  </si>
  <si>
    <t>711404</t>
  </si>
  <si>
    <t>Zbrojarz</t>
  </si>
  <si>
    <t>431101</t>
  </si>
  <si>
    <t>Asystent do spraw księgowości</t>
  </si>
  <si>
    <t>Betoniarz-zbrojarz</t>
  </si>
  <si>
    <t>911290</t>
  </si>
  <si>
    <t>Pozostałe pomoce i sprzataczki biurowe, hotelowe i podobne</t>
  </si>
  <si>
    <t>833101</t>
  </si>
  <si>
    <t>Kierowca autobusu</t>
  </si>
  <si>
    <t>932913</t>
  </si>
  <si>
    <t>Sortowacz</t>
  </si>
  <si>
    <t>712303</t>
  </si>
  <si>
    <t>Tynkarz</t>
  </si>
  <si>
    <t>741103</t>
  </si>
  <si>
    <t>Elektryk</t>
  </si>
  <si>
    <t>432190</t>
  </si>
  <si>
    <t>Pozostali  magazynierzy i pokrewni</t>
  </si>
  <si>
    <t>524404</t>
  </si>
  <si>
    <t>Telemarketer</t>
  </si>
  <si>
    <t>712202</t>
  </si>
  <si>
    <t>Glazurnik</t>
  </si>
  <si>
    <t>911203</t>
  </si>
  <si>
    <t>Pokojowa</t>
  </si>
  <si>
    <t>Cieśla</t>
  </si>
  <si>
    <t>422201</t>
  </si>
  <si>
    <t>Pracownik centrum obsługi telefonicznej (pracownik call center)</t>
  </si>
  <si>
    <t>522304</t>
  </si>
  <si>
    <t>Sprzedawca w branży spożywczej</t>
  </si>
  <si>
    <t xml:space="preserve">ogółem </t>
  </si>
  <si>
    <t>do 12 m-ca od dnia ukończenia naki</t>
  </si>
  <si>
    <t>poprzednio pracujący, pozostający bez pracy w miesiącach</t>
  </si>
  <si>
    <t>będący w szczegółnej sytuacji na rynku pracy</t>
  </si>
  <si>
    <t xml:space="preserve">do 1 </t>
  </si>
  <si>
    <t xml:space="preserve"> 1-12</t>
  </si>
  <si>
    <t>pow. 12</t>
  </si>
  <si>
    <t>długotrwale
 bezrobotni</t>
  </si>
  <si>
    <t>powyżej
50 roku życia</t>
  </si>
  <si>
    <t>BEZROBOTNI I WOLNE MIEJSCA PRACY I MIEJSCA AKTYWIZACJI ZAWODOWEJ WEDŁUG ZAWODÓW I SPECJALNOŚCI  
ranking według liczby bezrobotnych (powyżej 100 osób)</t>
  </si>
  <si>
    <t>Załącznik Nr 32</t>
  </si>
  <si>
    <t>POZYSKANE WOLNE MIEJSCA PRACY I MIEJSCA AKTYWIZACJI ZAWODOWEJ WEDŁUG PKD</t>
  </si>
  <si>
    <t>Rolnictwo, leśnictwo, łowiectwo i rybactwo</t>
  </si>
  <si>
    <t>Wytwarzanie i zaopatrywanie w energię elektryczną, 
gaz, parę wodną, gorącą wodę 
i powietrze do układów klimatyzacyjnych</t>
  </si>
  <si>
    <t>Dostawa wody; gospodarowanie ściekami 
i odpadami oraz działalność związana 
z rekultywacją</t>
  </si>
  <si>
    <t>Handel hurowy i detaliczny; naprawa pojazdów samochodowych, właczając motocyke</t>
  </si>
  <si>
    <t>Działalność związana 
z zakwaterowaniem i usługami gastronomicznymi</t>
  </si>
  <si>
    <t>Działalność finansowa i ubezpieczeniowa</t>
  </si>
  <si>
    <t>Działalność profesjonalna, naukowa i techniczna</t>
  </si>
  <si>
    <t>Działalność w zakresie usług administrowania
i działalność wspierająca</t>
  </si>
  <si>
    <t>Administracja publiczna i ochrona narodowa; obowiązkowe zabezpieczenia społeczne</t>
  </si>
  <si>
    <t>Działalność związana z kulturą, rozrywką i rekreacją</t>
  </si>
  <si>
    <t>Załącznik Nr 33</t>
  </si>
  <si>
    <t>Kod 
zawodu</t>
  </si>
  <si>
    <t>Województwo ogółem, 
w tym:</t>
  </si>
  <si>
    <t>512090</t>
  </si>
  <si>
    <t>Pozostali kucharze</t>
  </si>
  <si>
    <t>522390</t>
  </si>
  <si>
    <t>Pozostali sprzedawcy sklepowi (ekspedienci)</t>
  </si>
  <si>
    <t>Pracownik przygotowujący posiłki typu fast food</t>
  </si>
  <si>
    <t>Rozbieracz-wykrawacz</t>
  </si>
  <si>
    <t>Załącznik Nr 34</t>
  </si>
  <si>
    <t>kod grupy
zawodu</t>
  </si>
  <si>
    <t>Nazwa zawodu</t>
  </si>
  <si>
    <t>Kobiety</t>
  </si>
  <si>
    <t>Na podstawie informacji przekazywanych z miejskich i powiatowych urzędów pracy województwa mazowieckiego</t>
  </si>
  <si>
    <t xml:space="preserve"> Załącznik Nr 35</t>
  </si>
  <si>
    <t>liczba zakładów 
pozyskanych 
do współpracy</t>
  </si>
  <si>
    <t>liczba niesubsydiowanych miejsc pracy pozyskanych 
w wyniku wizyt</t>
  </si>
  <si>
    <t xml:space="preserve"> niesubsydiowane 
miejsca 
pracy</t>
  </si>
  <si>
    <t>w ramach niesubsydiowanych miejsc pracy</t>
  </si>
  <si>
    <t>p. ciechanowski</t>
  </si>
  <si>
    <t>p. mławski</t>
  </si>
  <si>
    <t>p. płoński</t>
  </si>
  <si>
    <t>p. żuromiński</t>
  </si>
  <si>
    <t>p. makowski</t>
  </si>
  <si>
    <t>PUP Ostrołęka</t>
  </si>
  <si>
    <t>miasto Ostrołęka</t>
  </si>
  <si>
    <t>powiat ostrołęcki</t>
  </si>
  <si>
    <t>p. ostrowski</t>
  </si>
  <si>
    <t>p. przasnyski</t>
  </si>
  <si>
    <t>p. gostyniński</t>
  </si>
  <si>
    <t xml:space="preserve">MUP w Płocku </t>
  </si>
  <si>
    <t>p.płocki</t>
  </si>
  <si>
    <t>p. sierpecki</t>
  </si>
  <si>
    <t>p. białobrzeski</t>
  </si>
  <si>
    <t>p. kozienicki</t>
  </si>
  <si>
    <t>p. lipski</t>
  </si>
  <si>
    <t>p. przysuski</t>
  </si>
  <si>
    <t>PUP Radom</t>
  </si>
  <si>
    <t xml:space="preserve">p. radomski </t>
  </si>
  <si>
    <t>p. szydłowiecki</t>
  </si>
  <si>
    <t>p. zwoleński</t>
  </si>
  <si>
    <t>p. łosicki</t>
  </si>
  <si>
    <t>PUP Siedlce</t>
  </si>
  <si>
    <t xml:space="preserve">p. siedlecki </t>
  </si>
  <si>
    <t>p. sokołowski</t>
  </si>
  <si>
    <t>p. garwoliński</t>
  </si>
  <si>
    <t>p. grodziski</t>
  </si>
  <si>
    <t>p. grójecki</t>
  </si>
  <si>
    <t>p. legionowski</t>
  </si>
  <si>
    <t>p. miński</t>
  </si>
  <si>
    <t>p. nowodworski</t>
  </si>
  <si>
    <t>p. otwocki</t>
  </si>
  <si>
    <t>p. piaseczyński</t>
  </si>
  <si>
    <t>p. pruszkowski</t>
  </si>
  <si>
    <t>p. pułtuski</t>
  </si>
  <si>
    <t>p. sochaczewski</t>
  </si>
  <si>
    <t>m.st. Warszawa</t>
  </si>
  <si>
    <t>p. węgrowski</t>
  </si>
  <si>
    <t>p. wołomiński</t>
  </si>
  <si>
    <t>p. wyszkowski</t>
  </si>
  <si>
    <t>p. żyrardowski</t>
  </si>
  <si>
    <t>programy specjalne</t>
  </si>
  <si>
    <t>razem programy</t>
  </si>
  <si>
    <t>czerwiec 
2016 r.</t>
  </si>
  <si>
    <t>czerwiec 2016 r.</t>
  </si>
  <si>
    <t>czerwiec
2016 r.</t>
  </si>
  <si>
    <t>I półrocze 
2016 r.</t>
  </si>
  <si>
    <t xml:space="preserve">I półrocze
2016 r. </t>
  </si>
  <si>
    <t>I 
półrocze
2016 r.</t>
  </si>
  <si>
    <t>60 lat i więcej</t>
  </si>
  <si>
    <t>Policealnym 
i średnim 
zawodow.</t>
  </si>
  <si>
    <t>Zasadn. 
zawod.</t>
  </si>
  <si>
    <t>do 
25 roku 
życia</t>
  </si>
  <si>
    <t>długotrwale 
bezrobotnych</t>
  </si>
  <si>
    <t>powyżej 50 roku życia</t>
  </si>
  <si>
    <t>Załącznik Nr 25</t>
  </si>
  <si>
    <t>do 25 
roku życia</t>
  </si>
  <si>
    <t xml:space="preserve">Skerowanie do agencji zatrudnienia w ramach zlecenia działań aktywizacyjnych </t>
  </si>
  <si>
    <t>Odmowa bez uzasadnienia przyczyny przyjęcia propozycji odpowiedniej pracy lub innej formy pomocy</t>
  </si>
  <si>
    <t>Praca 
sezonowa</t>
  </si>
  <si>
    <t>Pozostałe zatrudnienie</t>
  </si>
  <si>
    <t>Podjęcie 
działalności 
gospodarczej</t>
  </si>
  <si>
    <t>815301</t>
  </si>
  <si>
    <t>Szwaczka maszynowa</t>
  </si>
  <si>
    <t>25-29 lata</t>
  </si>
  <si>
    <t>30-39 lata</t>
  </si>
  <si>
    <t>40-44 lata</t>
  </si>
  <si>
    <t>45-49 lata</t>
  </si>
  <si>
    <t>50-54 lata</t>
  </si>
  <si>
    <t>Monter konstrukcji budowlanych</t>
  </si>
  <si>
    <t>Pozostali pracownicy zajmujący się sprzątaniem gdzie indziej niesklasyfikowani</t>
  </si>
  <si>
    <t>Murarz-tynkarz</t>
  </si>
  <si>
    <t>Pozostali robotnicy budowlani robót wykończeniowych i pokrewni gdzie indziej niesklasyfikowani</t>
  </si>
  <si>
    <t>Operator zautomatyzowanej lini produkcyjnej</t>
  </si>
  <si>
    <t>Sprzedawcy sklepowi (ekspedienci)</t>
  </si>
  <si>
    <t>Gospodarze budynków</t>
  </si>
  <si>
    <t>Pracownicy obsługi biurowej</t>
  </si>
  <si>
    <t>Tynkarze i pokrewni</t>
  </si>
  <si>
    <t>Magazynierzy i pokrewni</t>
  </si>
  <si>
    <t>Przedstawiciele handlowi</t>
  </si>
  <si>
    <t>Pomoce i sprzątaczki biurowe, hotelowe i pokrewne</t>
  </si>
  <si>
    <t>Murarze i pokrewni</t>
  </si>
  <si>
    <t>Kucharze</t>
  </si>
  <si>
    <t>Betoniarze, betoniarze zbrojarze i pokrewni</t>
  </si>
  <si>
    <t>Pracownicy wykonujący prace proste gdzie indziej niesklasyfikowani</t>
  </si>
  <si>
    <t>Pracownicy ochrony osób i mienia</t>
  </si>
  <si>
    <t>Robotnicy wykonujący prace proste w przemyśle gdzie indziej niesklasyfikowani</t>
  </si>
  <si>
    <t>Posackarze, parkieciarze i glazurnicy</t>
  </si>
  <si>
    <t>Robotnicy wykonujący prace prostew budownictwie ogólnym</t>
  </si>
  <si>
    <t>Cieśle i stolarze budowlani</t>
  </si>
  <si>
    <t>Ręczni pakowacze i znakowacze</t>
  </si>
  <si>
    <t>Pomoce kuchenne</t>
  </si>
  <si>
    <t>Kierowcy samochodów ciężarowych</t>
  </si>
  <si>
    <t>Robotnicy pracujący przy przeładunku towarów</t>
  </si>
  <si>
    <t>Elektrycy budowlani i pokrewni</t>
  </si>
  <si>
    <t>Kierowcy samochodów osobowych i dostawczych</t>
  </si>
  <si>
    <t>Pracownicy sprzedaży i pokrewni gdzie indziej niesklasyfikowani</t>
  </si>
  <si>
    <t>Masarze, robotnicy w przetwórstwie ryb i pokrewni</t>
  </si>
  <si>
    <t>Monterzy konstrukcji budowlanych i konserwatorzy budynków</t>
  </si>
  <si>
    <t>Kierowcy autobusów i motorniczowie tranwajów</t>
  </si>
  <si>
    <t>Sprzedawcy (konsultanci) w centrach sprzedaży telefonicznej/internetowej</t>
  </si>
  <si>
    <t>Kasjerzy i sprzedawcy biletów</t>
  </si>
  <si>
    <t>Specjaliści do spraw sprzedaży (z wyłączeniem technologii informacyjno-komunikacyjnych)</t>
  </si>
  <si>
    <t>Spawacze i pokrewni</t>
  </si>
  <si>
    <t>5223</t>
  </si>
  <si>
    <t>5153</t>
  </si>
  <si>
    <t>4110</t>
  </si>
  <si>
    <t>7123</t>
  </si>
  <si>
    <t>4321</t>
  </si>
  <si>
    <t>3322</t>
  </si>
  <si>
    <t>9112</t>
  </si>
  <si>
    <t>7112</t>
  </si>
  <si>
    <t>5120</t>
  </si>
  <si>
    <t>7114</t>
  </si>
  <si>
    <t>9629</t>
  </si>
  <si>
    <t>5413</t>
  </si>
  <si>
    <t>9329</t>
  </si>
  <si>
    <t>7122</t>
  </si>
  <si>
    <t>9313</t>
  </si>
  <si>
    <t>7115</t>
  </si>
  <si>
    <t>9321</t>
  </si>
  <si>
    <t>9412</t>
  </si>
  <si>
    <t>8332</t>
  </si>
  <si>
    <t>9333</t>
  </si>
  <si>
    <t>7411</t>
  </si>
  <si>
    <t>8322</t>
  </si>
  <si>
    <t>5249</t>
  </si>
  <si>
    <t>7511</t>
  </si>
  <si>
    <t>7111</t>
  </si>
  <si>
    <t>8331</t>
  </si>
  <si>
    <t>5244</t>
  </si>
  <si>
    <t>5230</t>
  </si>
  <si>
    <t>2433</t>
  </si>
  <si>
    <t>7212</t>
  </si>
  <si>
    <t>9411</t>
  </si>
  <si>
    <t>Pracownicy przygotowujący posiłki typu fast food</t>
  </si>
  <si>
    <t>7231</t>
  </si>
  <si>
    <t>Mechanicy pojazdów samochodowych</t>
  </si>
  <si>
    <t>7214</t>
  </si>
  <si>
    <t>Robotnicy przygotowujący i wznoszący konstrukcje metalowe</t>
  </si>
  <si>
    <t>7131</t>
  </si>
  <si>
    <t>Malarze budowlani i pokrewni</t>
  </si>
  <si>
    <t>3313</t>
  </si>
  <si>
    <t>Księgowi</t>
  </si>
  <si>
    <t>4222</t>
  </si>
  <si>
    <t>Pracownicy centrów obsługi telefonicznej (pracownicy call center)</t>
  </si>
  <si>
    <t>9129</t>
  </si>
  <si>
    <t>Pozostali pracownicy zajmujący się sprzątaniem</t>
  </si>
  <si>
    <t>2431</t>
  </si>
  <si>
    <t>Specjaliści do spraw reklamy i markietingu</t>
  </si>
  <si>
    <t>3343</t>
  </si>
  <si>
    <t>Pracownicy administracyjni i sekretarze biura zarządu</t>
  </si>
  <si>
    <t>5131</t>
  </si>
  <si>
    <t>Kelnerzy</t>
  </si>
  <si>
    <t>5141</t>
  </si>
  <si>
    <t>Fryzjerzy</t>
  </si>
  <si>
    <t>7129</t>
  </si>
  <si>
    <t>Robotnicy budowlani robót wykończeniowych i pokrewni  gdzie indziej niesklasyfikowani</t>
  </si>
  <si>
    <t>7522</t>
  </si>
  <si>
    <t>Stolarze meblowi i pokrewni</t>
  </si>
  <si>
    <t>4311</t>
  </si>
  <si>
    <t>Pracownicy do spraw rachunkowości i księgowości</t>
  </si>
  <si>
    <t>9214</t>
  </si>
  <si>
    <t>Robotnicy wykonujący prace proste w ogrodnictwie i sadownictwie</t>
  </si>
  <si>
    <t>3412</t>
  </si>
  <si>
    <t>Pracownicy wsparcia rodziny, pomocy społecznej i pracy socjalnej</t>
  </si>
  <si>
    <t>7126</t>
  </si>
  <si>
    <t>Hydraulicy i monterzy rurociągów</t>
  </si>
  <si>
    <t>8153</t>
  </si>
  <si>
    <t>Operatorzy maszyn do szycia</t>
  </si>
  <si>
    <t>8160</t>
  </si>
  <si>
    <t>Operatorzy maszyn i urządzeń do produkcji wyrobów spożywczych i pokrewni</t>
  </si>
  <si>
    <t>5142</t>
  </si>
  <si>
    <t>Kosmetyczki i pokrewni</t>
  </si>
  <si>
    <t>6113</t>
  </si>
  <si>
    <t>Ogrodnicy</t>
  </si>
  <si>
    <t>8142</t>
  </si>
  <si>
    <t>Operatorzy maszyn do produkcji wyrobów z tworzyw sztucznych</t>
  </si>
  <si>
    <t>7222</t>
  </si>
  <si>
    <t>Ślusarze i pokrewni</t>
  </si>
  <si>
    <t>7512</t>
  </si>
  <si>
    <t>Piekarze, cukiernicy i pokrewni</t>
  </si>
  <si>
    <t>2514</t>
  </si>
  <si>
    <t>Programiści aplikacji</t>
  </si>
  <si>
    <t>9613</t>
  </si>
  <si>
    <t>Zamiatacze i pokrewni</t>
  </si>
  <si>
    <t>3323</t>
  </si>
  <si>
    <t>Zaopatrzeniowcy</t>
  </si>
  <si>
    <t>8344</t>
  </si>
  <si>
    <t>Kierowcy operatorzy wózków jezdniowych</t>
  </si>
  <si>
    <t>4226</t>
  </si>
  <si>
    <t>Recepcjoniści (z wyłączeniem hotelowych)</t>
  </si>
  <si>
    <t>9312</t>
  </si>
  <si>
    <t>Robotnicy wykonujący prace proste w budownictwie drogowym, wodnym i pokrewni</t>
  </si>
  <si>
    <t>7223</t>
  </si>
  <si>
    <t>Ustawiacze i operatorzy obrabiarek do metali i pokrewni</t>
  </si>
  <si>
    <t>7119</t>
  </si>
  <si>
    <t>Robotnicy robót stanu surowego i pokrewni  gdzie indziej niesklasyfikowani</t>
  </si>
  <si>
    <t>4120</t>
  </si>
  <si>
    <t>Sekretarki (ogólne)</t>
  </si>
  <si>
    <t>3331</t>
  </si>
  <si>
    <t>Spedytorzy i pokrewni</t>
  </si>
  <si>
    <t>7121</t>
  </si>
  <si>
    <t>Dekarze</t>
  </si>
  <si>
    <t>7213</t>
  </si>
  <si>
    <t>Blacharze</t>
  </si>
  <si>
    <t>7412</t>
  </si>
  <si>
    <t>Elektromechanicy i elektromonterzy</t>
  </si>
  <si>
    <t>5312</t>
  </si>
  <si>
    <t>Asystenci nauczycieli</t>
  </si>
  <si>
    <t>8219</t>
  </si>
  <si>
    <t>Monterzy gdzie indziej niesklasyfikowani</t>
  </si>
  <si>
    <t>4419</t>
  </si>
  <si>
    <t>Pracownicy obsługi biura gdzie indziej niesklasyfikowani</t>
  </si>
  <si>
    <t>7132</t>
  </si>
  <si>
    <t>Lakiernicy</t>
  </si>
  <si>
    <t>2423</t>
  </si>
  <si>
    <t>Specjaliści do spraw zarządzania zasobami ludzkimi</t>
  </si>
  <si>
    <t>2422</t>
  </si>
  <si>
    <t>Specjaliści do spraw administracji i rozwoju</t>
  </si>
  <si>
    <t>9211</t>
  </si>
  <si>
    <t>Robotnicy wykonujący proste prace polowe</t>
  </si>
  <si>
    <t>8189</t>
  </si>
  <si>
    <t>Operatorzy innych maszyn i urządzeń przetwórczych gdzie indziej niesklasyfikowani</t>
  </si>
  <si>
    <t>7531</t>
  </si>
  <si>
    <t>Krawcy, kuśnierze, kapelusznicy i pokrewni</t>
  </si>
  <si>
    <t>2421</t>
  </si>
  <si>
    <t>Specjaliści do spraw zarządzania i organizacji</t>
  </si>
  <si>
    <t>2511</t>
  </si>
  <si>
    <t>Analitycy systemów komputerowych</t>
  </si>
  <si>
    <t>3139</t>
  </si>
  <si>
    <t>Kontrolerzy (sterowniczy) procesów przemysłowych gdzie indziej niesklasyfikowani</t>
  </si>
  <si>
    <t>4412</t>
  </si>
  <si>
    <t>Listonosze i pokrewni</t>
  </si>
  <si>
    <t>5243</t>
  </si>
  <si>
    <t>Agenci sprzedaży bezpośredniej</t>
  </si>
  <si>
    <t>8121</t>
  </si>
  <si>
    <t>Operatorzy maszyn i urządzeń do prdukcji i przetwórstwa metali</t>
  </si>
  <si>
    <t>2522</t>
  </si>
  <si>
    <t>Administratorzy systemów komputerowych</t>
  </si>
  <si>
    <t>5132</t>
  </si>
  <si>
    <t>Barmani</t>
  </si>
  <si>
    <t>3259</t>
  </si>
  <si>
    <t>Średni personel do spraw zdrowia gdzie indziej niesklasyfikowany</t>
  </si>
  <si>
    <t>8342</t>
  </si>
  <si>
    <t>Operatorzy sprzętu do robót ziemnych i urządzeń pokrewnych</t>
  </si>
  <si>
    <t>7233</t>
  </si>
  <si>
    <t>Mechanicy maszyn i urządzeń rolniczych i przemysłowych</t>
  </si>
  <si>
    <t>9621</t>
  </si>
  <si>
    <t>Gońcy, bagażowi i pokrewni</t>
  </si>
  <si>
    <t>2342</t>
  </si>
  <si>
    <t>Specjaliści do spraw wychowania małego dziecka</t>
  </si>
  <si>
    <t>3324</t>
  </si>
  <si>
    <t>Pośrednicy handlowi</t>
  </si>
  <si>
    <t>8183</t>
  </si>
  <si>
    <t>Operatorzy urządzeń pakujących, znakujących  i urządzeń do napełniania butelek</t>
  </si>
  <si>
    <t>5245</t>
  </si>
  <si>
    <t>Pracownicy w stacji paliw</t>
  </si>
  <si>
    <t>9111</t>
  </si>
  <si>
    <t>Pomoce domowe i sprzątaczki</t>
  </si>
  <si>
    <t>3114</t>
  </si>
  <si>
    <t>Technicy elektronicy i pokrewni</t>
  </si>
  <si>
    <t>7422</t>
  </si>
  <si>
    <t>Monterzy i serwisanci instalacji i urządzeń teleinformatycznych</t>
  </si>
  <si>
    <t>2166</t>
  </si>
  <si>
    <t>Projektanci grafiki i multimediów</t>
  </si>
  <si>
    <t>8172</t>
  </si>
  <si>
    <t>Operatorzy maszyn i urządzeń do obróbki drewna</t>
  </si>
  <si>
    <t>9622</t>
  </si>
  <si>
    <t>Pracownicy wykonujący dorywcze prace proste</t>
  </si>
  <si>
    <t>5311</t>
  </si>
  <si>
    <t>Opiekunowie dziecięcy</t>
  </si>
  <si>
    <t>2359</t>
  </si>
  <si>
    <t>Specjaliści nauczania i wychowania gdzie indziej niesklasyfikowani</t>
  </si>
  <si>
    <t>7124</t>
  </si>
  <si>
    <t>Monterzy izolacji</t>
  </si>
  <si>
    <t>2521</t>
  </si>
  <si>
    <t>Projektanci i administratorzy baz danych</t>
  </si>
  <si>
    <t>9612</t>
  </si>
  <si>
    <t>Sortowacze odpadów</t>
  </si>
  <si>
    <t>7113</t>
  </si>
  <si>
    <t>Robotnicy obróbki kamienia</t>
  </si>
  <si>
    <t>1120</t>
  </si>
  <si>
    <t>Dyrektorzy generalni i zarządzający</t>
  </si>
  <si>
    <t>5322</t>
  </si>
  <si>
    <t>Pracownicy domowej opieki osobistej</t>
  </si>
  <si>
    <t>2413</t>
  </si>
  <si>
    <t>Analitycy finansowi</t>
  </si>
  <si>
    <t>3115</t>
  </si>
  <si>
    <t>Technicy mechanicy</t>
  </si>
  <si>
    <t>7127</t>
  </si>
  <si>
    <t>Monterzy i konserwatorzy instalacji klimatyzacyjnych i chłodniczych</t>
  </si>
  <si>
    <t>8213</t>
  </si>
  <si>
    <t>Monterzy sprzętu elektronicznego</t>
  </si>
  <si>
    <t>2631</t>
  </si>
  <si>
    <t>Ekonomiści</t>
  </si>
  <si>
    <t>3119</t>
  </si>
  <si>
    <t>Technicy nauk fizycznych i technicznych gdzie indziej niesklasyfikowani</t>
  </si>
  <si>
    <t>4414</t>
  </si>
  <si>
    <t>Technicy archiwiści i pokrewni</t>
  </si>
  <si>
    <t>8157</t>
  </si>
  <si>
    <t>Operatorzy maszyn do prania</t>
  </si>
  <si>
    <t>8143</t>
  </si>
  <si>
    <t>Operatorzy maszyn do produkcji wyrobów papierniczych</t>
  </si>
  <si>
    <t>3512</t>
  </si>
  <si>
    <t>Technicy wsparcia informatycznego i technicznego</t>
  </si>
  <si>
    <t>3334</t>
  </si>
  <si>
    <t>Agenci i administratorzy nieruchomości</t>
  </si>
  <si>
    <t>1420</t>
  </si>
  <si>
    <t>Kierownicy w handlu detalicznym i hurtowym</t>
  </si>
  <si>
    <t>2292</t>
  </si>
  <si>
    <t>Fizjoterapeuci</t>
  </si>
  <si>
    <t>2412</t>
  </si>
  <si>
    <t>Doradcy finansowi i inwestycyjni</t>
  </si>
  <si>
    <t>9122</t>
  </si>
  <si>
    <t>Czyściciele pojazdów</t>
  </si>
  <si>
    <t>2512</t>
  </si>
  <si>
    <t>Specjaliści do spraw rozwoju systemów informatycznych</t>
  </si>
  <si>
    <t>3112</t>
  </si>
  <si>
    <t>Technicy budownictwa</t>
  </si>
  <si>
    <t>3514</t>
  </si>
  <si>
    <t>Technicy sieci intrnetowych</t>
  </si>
  <si>
    <t>2221</t>
  </si>
  <si>
    <t>Pielęgniarki bez specjalizacji lub w trakcie specjalizacji</t>
  </si>
  <si>
    <t>2353</t>
  </si>
  <si>
    <t>Lektorzy języków obcych</t>
  </si>
  <si>
    <t>4227</t>
  </si>
  <si>
    <t>Ankieterzy</t>
  </si>
  <si>
    <t>2519</t>
  </si>
  <si>
    <t>Analitycy systemów komputerowych i programiści gdzie indziej niesklasyfikowani</t>
  </si>
  <si>
    <t>6340</t>
  </si>
  <si>
    <t>Rybacy i zbieracze pracujący na własne potrzeby</t>
  </si>
  <si>
    <t>7323</t>
  </si>
  <si>
    <t>Introligatorzy i pokrewni</t>
  </si>
  <si>
    <t>4211</t>
  </si>
  <si>
    <t>Kasjerzy bankowi i pokrewni</t>
  </si>
  <si>
    <t>2643</t>
  </si>
  <si>
    <t>Filolodzy i tłumacze</t>
  </si>
  <si>
    <t>2330</t>
  </si>
  <si>
    <t>Nauczyciele gimnazjów i szkół ponadgimnazjalnych (z wyjątkiem nauczycieli kształcenia zawodowego)</t>
  </si>
  <si>
    <t>1221</t>
  </si>
  <si>
    <t>Kierownicy do spraw markietingu i sprzedaży</t>
  </si>
  <si>
    <t>4132</t>
  </si>
  <si>
    <t>Operatorzy wprowadzania danych</t>
  </si>
  <si>
    <t>7533</t>
  </si>
  <si>
    <t>Szwaczki, hafciarki i pokrewni</t>
  </si>
  <si>
    <t>9334</t>
  </si>
  <si>
    <t>Układacze towarów na półkach</t>
  </si>
  <si>
    <t>7133</t>
  </si>
  <si>
    <t>Robotnicy czyszczący konstrukcje budowlane i pokrewni</t>
  </si>
  <si>
    <t>9121</t>
  </si>
  <si>
    <t>Praczki ręczne i prasowacze</t>
  </si>
  <si>
    <t>2621</t>
  </si>
  <si>
    <t>Archiwiści i muzealnicy</t>
  </si>
  <si>
    <t>8211</t>
  </si>
  <si>
    <t>Monterzy maszyn i urządzeń mechanicznych</t>
  </si>
  <si>
    <t>4224</t>
  </si>
  <si>
    <t>Recepcjoniści hotelowi</t>
  </si>
  <si>
    <t>7514</t>
  </si>
  <si>
    <t>Robotnicy przetwórstwa surowców roślinnych</t>
  </si>
  <si>
    <t>3521</t>
  </si>
  <si>
    <t>Operatorzy urządzeń do rejestracji i transmisji obrazu i dżwięku</t>
  </si>
  <si>
    <t>5321</t>
  </si>
  <si>
    <t>Pomocniczy personel medyczny</t>
  </si>
  <si>
    <t>3339</t>
  </si>
  <si>
    <t>Pośrednicy usług biznesowych gdzie indziej niesklasyfikowani</t>
  </si>
  <si>
    <t>7125</t>
  </si>
  <si>
    <t>Szklarze</t>
  </si>
  <si>
    <t>8141</t>
  </si>
  <si>
    <t>Operatorzy maszyn do produkcji wyrobów gumowych</t>
  </si>
  <si>
    <t>8212</t>
  </si>
  <si>
    <t>Monterzy sprzętu elektrycznego</t>
  </si>
  <si>
    <t>7322</t>
  </si>
  <si>
    <t>Drukarze</t>
  </si>
  <si>
    <t>3230</t>
  </si>
  <si>
    <t>Praktykujący niekonwencjonalne lub komplementarne metody terapii</t>
  </si>
  <si>
    <t>2142</t>
  </si>
  <si>
    <t>Inżynierowie budownictwa</t>
  </si>
  <si>
    <t>3321</t>
  </si>
  <si>
    <t>Agenci ubezpieczeniowi</t>
  </si>
  <si>
    <t>7116</t>
  </si>
  <si>
    <t>Robotnicy budowy dróg</t>
  </si>
  <si>
    <t>3333</t>
  </si>
  <si>
    <t>Pośrednicy pracy i zatrudnienia</t>
  </si>
  <si>
    <t>3432</t>
  </si>
  <si>
    <t>Plastycy, dekoratorzy wnętrz i pokrewni</t>
  </si>
  <si>
    <t>7523</t>
  </si>
  <si>
    <t>Ustawiacze i operatorzy maszyn do obróbki i produkcji wyrobów z drewna</t>
  </si>
  <si>
    <t>8131</t>
  </si>
  <si>
    <t>Operatorzy maszyn i urządzeń do produkcji wyrobów chemicznych</t>
  </si>
  <si>
    <t>4323</t>
  </si>
  <si>
    <t>Pracownicy do spraw transportu</t>
  </si>
  <si>
    <t>2619</t>
  </si>
  <si>
    <t>Specjaliści z dziedziny prawa gdzie indziej niesklasyfikowani</t>
  </si>
  <si>
    <t>2149</t>
  </si>
  <si>
    <t>Inżynierowie gdzie indziej niesklasyfikowani</t>
  </si>
  <si>
    <t>3433</t>
  </si>
  <si>
    <t>Pracownicy biblioteki, galerii, muzeów i informacji naukowej i pokrewni</t>
  </si>
  <si>
    <t>2424</t>
  </si>
  <si>
    <t>Specjaliści do spraw szkoleń zawodowych i rozwoju kadr</t>
  </si>
  <si>
    <t>2341</t>
  </si>
  <si>
    <t>Nauczyciele szkół podstawowych</t>
  </si>
  <si>
    <t>6130</t>
  </si>
  <si>
    <t>Rolnicy produkcji roślinnej i zwierzęcej</t>
  </si>
  <si>
    <t>2411</t>
  </si>
  <si>
    <t>Specjaliści do spraw księgowości i rachunkowości</t>
  </si>
  <si>
    <t>3439</t>
  </si>
  <si>
    <t>Średni personel w zakresie działalności artystycznej i kulturalnej gdzie indziej niesklasyfikowany</t>
  </si>
  <si>
    <t>3213</t>
  </si>
  <si>
    <t>Technicy farmaceutyczni</t>
  </si>
  <si>
    <t>7321</t>
  </si>
  <si>
    <t>Pracownicy przy pracach przygotowawczych do druku</t>
  </si>
  <si>
    <t>7532</t>
  </si>
  <si>
    <t>Konstruktorzy i krojczowie odzieży</t>
  </si>
  <si>
    <t>3113</t>
  </si>
  <si>
    <t>Technicy elektrycy</t>
  </si>
  <si>
    <t>3131</t>
  </si>
  <si>
    <t>Operatorzy urządzeń energetycznych</t>
  </si>
  <si>
    <t>4411</t>
  </si>
  <si>
    <t>Pomocnicy biblioteczni</t>
  </si>
  <si>
    <t>5211</t>
  </si>
  <si>
    <t>Sprzedawca na targowiskach i bazarach</t>
  </si>
  <si>
    <t>6210</t>
  </si>
  <si>
    <t>Robotnicy leśni i pokrewni</t>
  </si>
  <si>
    <t>4415</t>
  </si>
  <si>
    <t>Pracownicy działów kadr</t>
  </si>
  <si>
    <t>8114</t>
  </si>
  <si>
    <t>Operatorzy maszyn i urządzeń do prdukcji wyrobów cementowych, kamiennych i pokrewni</t>
  </si>
  <si>
    <t>2141</t>
  </si>
  <si>
    <t>Inżynierowie do spraw przemysłu i produkcji</t>
  </si>
  <si>
    <t>2634</t>
  </si>
  <si>
    <t>Psycholodzy i pokrewni</t>
  </si>
  <si>
    <t>8341</t>
  </si>
  <si>
    <t>Operatorzy wolnobieżnych maszyn rolniczych i leśnych</t>
  </si>
  <si>
    <t>9212</t>
  </si>
  <si>
    <t>Robotnicy wykonujący prace proste w hodowli zwierząt</t>
  </si>
  <si>
    <t>3251</t>
  </si>
  <si>
    <t>Asystenci dentystyczni</t>
  </si>
  <si>
    <t>3344</t>
  </si>
  <si>
    <t>Sekretarze medyczni i pokrewni</t>
  </si>
  <si>
    <t>3411</t>
  </si>
  <si>
    <t>Średni personel z dziedziny prawa i pokrewny</t>
  </si>
  <si>
    <t>2299</t>
  </si>
  <si>
    <t>Specjaliści ochrony zdrowia gdzie indziej niesklasyfikowani</t>
  </si>
  <si>
    <t>1219</t>
  </si>
  <si>
    <t>Kierownicy do spraw obsługi biznesu i zarządznia gdzie indziej niesklasyfikowani</t>
  </si>
  <si>
    <t>1323</t>
  </si>
  <si>
    <t>Kierownicy do spraw budownictwa</t>
  </si>
  <si>
    <t>2152</t>
  </si>
  <si>
    <t>Inżynierowie elektronicy</t>
  </si>
  <si>
    <t>6121</t>
  </si>
  <si>
    <t>Hodowcy zwierząt gospodarskich i domowych</t>
  </si>
  <si>
    <t>7421</t>
  </si>
  <si>
    <t>Monterzy i serwisanci urządzeń elektonicznych</t>
  </si>
  <si>
    <t>4312</t>
  </si>
  <si>
    <t>Pracownicy do spraw statystyki, finansów i ubezpieczeń</t>
  </si>
  <si>
    <t>3423</t>
  </si>
  <si>
    <t>Instruktorzy fitness i rekreacji ruchowej</t>
  </si>
  <si>
    <t>3522</t>
  </si>
  <si>
    <t>Operatorzy urządzeń telekomunikacyjnych</t>
  </si>
  <si>
    <t>5329</t>
  </si>
  <si>
    <t>Pracownicy opieki osobistej w ochronie zdrowia i pokrewni  gdzie indziej niesklasyfikowany</t>
  </si>
  <si>
    <t>1321</t>
  </si>
  <si>
    <t>Kierownicy do spraw produkcji przemysłowej</t>
  </si>
  <si>
    <t>6122</t>
  </si>
  <si>
    <t>Hodowcy drobiu</t>
  </si>
  <si>
    <t>9611</t>
  </si>
  <si>
    <t>Ładowacze nieczystości</t>
  </si>
  <si>
    <t>6111</t>
  </si>
  <si>
    <t>Rolnicy upraw polowych</t>
  </si>
  <si>
    <t>8343</t>
  </si>
  <si>
    <t>Maszyniści i operatorzy maszyn i urządzeń dżwigowo-transportowych i pokrewni</t>
  </si>
  <si>
    <t>2440</t>
  </si>
  <si>
    <t>Specjaliści do spraw rynku nieruchomości</t>
  </si>
  <si>
    <t>3111</t>
  </si>
  <si>
    <t>Technicy nauk chemicznych, fizycznych i pokrewni</t>
  </si>
  <si>
    <t>4223</t>
  </si>
  <si>
    <t>Operatorzy centrali telefonicznych</t>
  </si>
  <si>
    <t>7536</t>
  </si>
  <si>
    <t>Obuwnicy i pokrewni</t>
  </si>
  <si>
    <t>2251</t>
  </si>
  <si>
    <t>Lekarze weterynarii bez specjalizacji lub w trakcie specjalizacji</t>
  </si>
  <si>
    <t>3254</t>
  </si>
  <si>
    <t>Technicy fizjoterapii i masażyści</t>
  </si>
  <si>
    <t>9213</t>
  </si>
  <si>
    <t>Robotnicy wykonujący prace proste przy uprawie roślin i hodowli zwierząt</t>
  </si>
  <si>
    <t>3312</t>
  </si>
  <si>
    <t>Pracownicy do spraw kredytów, pożyczek i pokrewni</t>
  </si>
  <si>
    <t>3314</t>
  </si>
  <si>
    <t>Średni personel do spraw statystyki i dziedzin pokrewnych</t>
  </si>
  <si>
    <t>3356</t>
  </si>
  <si>
    <t>Funkcjonariusze służby więziennej</t>
  </si>
  <si>
    <t>2151</t>
  </si>
  <si>
    <t>Inżynierowie elektrycy</t>
  </si>
  <si>
    <t>2642</t>
  </si>
  <si>
    <t>Dziennikarze</t>
  </si>
  <si>
    <t>7534</t>
  </si>
  <si>
    <t>Tapicerzy i pokrewni</t>
  </si>
  <si>
    <t>1412</t>
  </si>
  <si>
    <t>Kierownicy w gastronomi</t>
  </si>
  <si>
    <t>3144</t>
  </si>
  <si>
    <t>Technicy technologii żywności</t>
  </si>
  <si>
    <t>4221</t>
  </si>
  <si>
    <t>Konsultanci i inni pracownicy biur podróży</t>
  </si>
  <si>
    <t>7413</t>
  </si>
  <si>
    <t>Monterzy lini elektrycznych</t>
  </si>
  <si>
    <t>3122</t>
  </si>
  <si>
    <t>Mistrzowie produkcji w przemyśle przetwórczym</t>
  </si>
  <si>
    <t>1324</t>
  </si>
  <si>
    <t>Kierownicy do spraw logistyki i dziedzin pokrewnych</t>
  </si>
  <si>
    <t>2143</t>
  </si>
  <si>
    <t>Inżynierowie inżynerii środowiska</t>
  </si>
  <si>
    <t>5151</t>
  </si>
  <si>
    <t>Pracownicy obsługi technicznej biur, hoteli i innych obiektów</t>
  </si>
  <si>
    <t>2144</t>
  </si>
  <si>
    <t>Inżynierowie mechanicy</t>
  </si>
  <si>
    <t>3255</t>
  </si>
  <si>
    <t>Średni personel ochrony środowiska, medycyny pracy i bhp</t>
  </si>
  <si>
    <t>5222</t>
  </si>
  <si>
    <t>Kierownicy sprzedaży w markietach</t>
  </si>
  <si>
    <t>3211</t>
  </si>
  <si>
    <t>Operatorzy aparatury medycznej</t>
  </si>
  <si>
    <t>8122</t>
  </si>
  <si>
    <t>Operatorzy urządzeń do obróbki powierzchniowej metali i nakładania powłok</t>
  </si>
  <si>
    <t>1211</t>
  </si>
  <si>
    <t>Kierownicy do spraw finansowych</t>
  </si>
  <si>
    <t>3214</t>
  </si>
  <si>
    <t>Technicy medyczni i dentystyczni</t>
  </si>
  <si>
    <t>6330</t>
  </si>
  <si>
    <t>Rolnicy produkcji roślinnej i zwierzęcej pracujący na własne potrzeby</t>
  </si>
  <si>
    <t>7315</t>
  </si>
  <si>
    <t>Formowacze wyrobów szklanych, krajacze i szlifierze szkła</t>
  </si>
  <si>
    <t>8156</t>
  </si>
  <si>
    <t>Operatorzy maszyn do produkcji obuwia i pokrewni</t>
  </si>
  <si>
    <t>3341</t>
  </si>
  <si>
    <t>Kierownicy biura</t>
  </si>
  <si>
    <t>2161</t>
  </si>
  <si>
    <t>Architekci</t>
  </si>
  <si>
    <t>1330</t>
  </si>
  <si>
    <t>Kierownicy do spraw technologii informatycznych i telekomunikacyjnych</t>
  </si>
  <si>
    <t>3431</t>
  </si>
  <si>
    <t>Fotografowie</t>
  </si>
  <si>
    <t>4322</t>
  </si>
  <si>
    <t>Planiści produkcyjni</t>
  </si>
  <si>
    <t>5246</t>
  </si>
  <si>
    <t>Wydawcy posiłków</t>
  </si>
  <si>
    <t>7537</t>
  </si>
  <si>
    <t>Kaletnicy, rymarze i pokrewni</t>
  </si>
  <si>
    <t>1212</t>
  </si>
  <si>
    <t>Kierownicy do spraw zarządzania zasobami ludzkimi</t>
  </si>
  <si>
    <t>2320</t>
  </si>
  <si>
    <t>Nauczyciele kształcenia zawodowego</t>
  </si>
  <si>
    <t>2351</t>
  </si>
  <si>
    <t>Wizytatorzy i specjaliści metod nauczania</t>
  </si>
  <si>
    <t>4214</t>
  </si>
  <si>
    <t>Windykatorzy i pokrewni</t>
  </si>
  <si>
    <t>7316</t>
  </si>
  <si>
    <t>Szyldziarze, grawerzy i zdobnicy ceramiki, szkła i pokrewni</t>
  </si>
  <si>
    <t>3422</t>
  </si>
  <si>
    <t>Trenerzy, instruktorzy i działacze sportowi</t>
  </si>
  <si>
    <t>2291</t>
  </si>
  <si>
    <t>Specjaliści do spraw higieny, bezpieczeństwa pracy i ochrony środowiska</t>
  </si>
  <si>
    <t>1223</t>
  </si>
  <si>
    <t>Kierownicy do spraw badań i rozwoju</t>
  </si>
  <si>
    <t>1439</t>
  </si>
  <si>
    <t>Kierownicy do spraw innych typów usług gdzie indziej niesklasyfikowani</t>
  </si>
  <si>
    <t>2355</t>
  </si>
  <si>
    <t>Nauczyciele sztuki w placówkach pozaszkolnych</t>
  </si>
  <si>
    <t>3141</t>
  </si>
  <si>
    <t>Technicy nauk biologicznych (z wyłączeniem nauk medycznych)</t>
  </si>
  <si>
    <t>7549</t>
  </si>
  <si>
    <t>Robotnicy przemysłowi i rzemieślnicy gdzie indziej niesklasyfikowani</t>
  </si>
  <si>
    <t>2622</t>
  </si>
  <si>
    <t>Bibliotekoznawcy i specjaliści zarządzania informacją</t>
  </si>
  <si>
    <t>3332</t>
  </si>
  <si>
    <t>Organizatorzy konferencji i imprez</t>
  </si>
  <si>
    <t>3434</t>
  </si>
  <si>
    <t>Szefowie kuchni i organizatorzy usług gastronomicznych</t>
  </si>
  <si>
    <t>5419</t>
  </si>
  <si>
    <t>Pracownicy usług ochrony gdzie indziej niesklasyfikowani</t>
  </si>
  <si>
    <t>2523</t>
  </si>
  <si>
    <t>Specjaliści do spraw sieci komputerowych</t>
  </si>
  <si>
    <t>1213</t>
  </si>
  <si>
    <t>Kierownicy do spraw stategii i planowania</t>
  </si>
  <si>
    <t>2165</t>
  </si>
  <si>
    <t>Kartografowie i geodeci</t>
  </si>
  <si>
    <t>2352</t>
  </si>
  <si>
    <t>Nauczyciele szkół specjalnych</t>
  </si>
  <si>
    <t>5112</t>
  </si>
  <si>
    <t>Konduktorzy i pokrewni</t>
  </si>
  <si>
    <t>8171</t>
  </si>
  <si>
    <t>Operatorzy maszyn i urządzeń do wyrobu masy papierniczej i produkcji papieru</t>
  </si>
  <si>
    <t>3118</t>
  </si>
  <si>
    <t>Kreślarze</t>
  </si>
  <si>
    <t>3220</t>
  </si>
  <si>
    <t>Dietetycy i żywieniowcy</t>
  </si>
  <si>
    <t>7211</t>
  </si>
  <si>
    <t>Formierzy odlewniczy i pokrewni</t>
  </si>
  <si>
    <t>2281</t>
  </si>
  <si>
    <t>Farmaceuci bez specjalizacj lub w trakcie specjalizacji</t>
  </si>
  <si>
    <t>2611</t>
  </si>
  <si>
    <t>Adwokaci, radcy prawni i prokuratorzy</t>
  </si>
  <si>
    <t>2651</t>
  </si>
  <si>
    <t>Artyści plastycy</t>
  </si>
  <si>
    <t>3352</t>
  </si>
  <si>
    <t>Urzędnicy do spraw podatków</t>
  </si>
  <si>
    <t>3513</t>
  </si>
  <si>
    <t>Operatorzy sieci i systemów komputerowych</t>
  </si>
  <si>
    <t>2222</t>
  </si>
  <si>
    <t>Pielęgniarka z tytułem specjalisty</t>
  </si>
  <si>
    <t>7234</t>
  </si>
  <si>
    <t>Mechanicy rowerów i pokrewni</t>
  </si>
  <si>
    <t>7521</t>
  </si>
  <si>
    <t>Robotnicy przygotowujący drewno i pokrewni</t>
  </si>
  <si>
    <t>2133</t>
  </si>
  <si>
    <t>Specjaliści do spraw ochrony środowiska</t>
  </si>
  <si>
    <t>7221</t>
  </si>
  <si>
    <t>Kowale i operatorzy pras kużniczych</t>
  </si>
  <si>
    <t>7314</t>
  </si>
  <si>
    <t>Ceramicy i pokrewni</t>
  </si>
  <si>
    <t>2432</t>
  </si>
  <si>
    <t>Specjaliści do spraw public relations</t>
  </si>
  <si>
    <t>3240</t>
  </si>
  <si>
    <t>Technicy weterynarii</t>
  </si>
  <si>
    <t>5169</t>
  </si>
  <si>
    <t>Pracownicy usług osobistych gdzie indziej niesklasyfikowani</t>
  </si>
  <si>
    <t>5411</t>
  </si>
  <si>
    <t>Strażacy</t>
  </si>
  <si>
    <t>8151</t>
  </si>
  <si>
    <t>Operatorzy maszyn przędzalniczych i pokrewni</t>
  </si>
  <si>
    <t>2113</t>
  </si>
  <si>
    <t>Chemicy</t>
  </si>
  <si>
    <t>2163</t>
  </si>
  <si>
    <t>Projektanci wzornictwa przemysłowego i odzieży</t>
  </si>
  <si>
    <t>3311</t>
  </si>
  <si>
    <t>Dealerzy i maklerzy aktywów finansowych</t>
  </si>
  <si>
    <t>3353</t>
  </si>
  <si>
    <t>Urzędnicy do spraw świadczeń społecznych</t>
  </si>
  <si>
    <t>5165</t>
  </si>
  <si>
    <t>Instruktorzy nauki jazdy</t>
  </si>
  <si>
    <t>7311</t>
  </si>
  <si>
    <t>Mechanicy precyzyjni</t>
  </si>
  <si>
    <t>8181</t>
  </si>
  <si>
    <t>Operatorzy urządzeń do produkcji wyrobów szklanych i ceramicznych</t>
  </si>
  <si>
    <t>7535</t>
  </si>
  <si>
    <t>Wyprawiacze skór, garbarze i pokrewni</t>
  </si>
  <si>
    <t>9123</t>
  </si>
  <si>
    <t>Zmywacze okien</t>
  </si>
  <si>
    <t>2145</t>
  </si>
  <si>
    <t>Inżynierowie chemicy i pokrewni</t>
  </si>
  <si>
    <t>2529</t>
  </si>
  <si>
    <t>Specjaliści do spraw baz danych i sieci komputerowych gdzie indziej niesklasyfikowani</t>
  </si>
  <si>
    <t>3132</t>
  </si>
  <si>
    <t>Operatorzy urządzeń do spalania odpadów, uzdatniania wody i pokrewni</t>
  </si>
  <si>
    <t>3342</t>
  </si>
  <si>
    <t>Sekretarze prawni</t>
  </si>
  <si>
    <t>4225</t>
  </si>
  <si>
    <t>Pracownicy biur informacji</t>
  </si>
  <si>
    <t>5111</t>
  </si>
  <si>
    <t>Stewardzi</t>
  </si>
  <si>
    <t>7215</t>
  </si>
  <si>
    <t>Takielarze i monterzy konstrukcji linowych</t>
  </si>
  <si>
    <t>8152</t>
  </si>
  <si>
    <t>Operatorzy maszyn tkackich i dziewiarskich</t>
  </si>
  <si>
    <t>2132</t>
  </si>
  <si>
    <t>Specjaliści w zakresie rolnictwa, leśnictwa i pokrewni</t>
  </si>
  <si>
    <t>2162</t>
  </si>
  <si>
    <t>Architekci krajobrazu</t>
  </si>
  <si>
    <t>4131</t>
  </si>
  <si>
    <t>Maszynistki i operatorzy edytorów tekstu</t>
  </si>
  <si>
    <t>5113</t>
  </si>
  <si>
    <t>Przewodnicy turystyczni i piloci wycieczek</t>
  </si>
  <si>
    <t>1411</t>
  </si>
  <si>
    <t>Kierownicy w hotelarstwie</t>
  </si>
  <si>
    <t>2131</t>
  </si>
  <si>
    <t>Biolodzy i pokrewni</t>
  </si>
  <si>
    <t>2635</t>
  </si>
  <si>
    <t>Specjaliści do spraw społecznych</t>
  </si>
  <si>
    <t>3142</t>
  </si>
  <si>
    <t>Technicy rolnictwa i pokrewni</t>
  </si>
  <si>
    <t>3511</t>
  </si>
  <si>
    <t>Operatorzy urządzeń teleinformatycznych</t>
  </si>
  <si>
    <t>4313</t>
  </si>
  <si>
    <t>Pracownicy obsługi płacowej</t>
  </si>
  <si>
    <t>5163</t>
  </si>
  <si>
    <t>Pracownicy zakładów pogrzebowych</t>
  </si>
  <si>
    <t>6112</t>
  </si>
  <si>
    <t>Sadownicy</t>
  </si>
  <si>
    <t>7318</t>
  </si>
  <si>
    <t>Rękodzielnicy wyrobów z tkaniny, skóry i pokrewnych materiałów</t>
  </si>
  <si>
    <t>8113</t>
  </si>
  <si>
    <t>Operatorzy urządzeń wiertniczych i wydobywczych ropy, gazu i innych surowców</t>
  </si>
  <si>
    <t>8311</t>
  </si>
  <si>
    <t>Maszyniści kolejowi i metra</t>
  </si>
  <si>
    <t>2434</t>
  </si>
  <si>
    <t>Specjaliści do spraw sprzedaży z dziedziny technologii teleinformatycznych</t>
  </si>
  <si>
    <t>2632</t>
  </si>
  <si>
    <t>Archeolodzy, socjolodzy i specjaliści dziedzin pokrewnych</t>
  </si>
  <si>
    <t>7313</t>
  </si>
  <si>
    <t>Jubilerzy, złotnicy i pokrewni</t>
  </si>
  <si>
    <t>9215</t>
  </si>
  <si>
    <t>Robotnicy wykonujący prace proste  w leśnictwie</t>
  </si>
  <si>
    <t>1346</t>
  </si>
  <si>
    <t>Kierownicy w instytucjach finansowych i ubezpieczeniowych</t>
  </si>
  <si>
    <t>2153</t>
  </si>
  <si>
    <t>Inżynierowie telekomunikacji</t>
  </si>
  <si>
    <t>2271</t>
  </si>
  <si>
    <t>Diagności laboratoryjni bez specjalizacji lub w trakcie specjalizacji</t>
  </si>
  <si>
    <t>2513</t>
  </si>
  <si>
    <t>Projektanci aplikacji sieciowych i multimediów</t>
  </si>
  <si>
    <t>9510</t>
  </si>
  <si>
    <t>Pracownicy świadczący usługi na ulicach</t>
  </si>
  <si>
    <t>2211</t>
  </si>
  <si>
    <t>Lekarze bez specjalizacji, w trakcie specjalizacji lub ze specjalizacją I stopnia</t>
  </si>
  <si>
    <t>2294</t>
  </si>
  <si>
    <t>Audiofonolodzy i logopedzi</t>
  </si>
  <si>
    <t>3116</t>
  </si>
  <si>
    <t>Technicy technologii chemicznej i pokrewni</t>
  </si>
  <si>
    <t>5164</t>
  </si>
  <si>
    <t>Opiekunowie zwierząt domowych i pracownicy zajmujący się zwierzętami</t>
  </si>
  <si>
    <t>7319</t>
  </si>
  <si>
    <t>Rzemieślnicy gdzie indziej niesklasyfikowani</t>
  </si>
  <si>
    <t>8155</t>
  </si>
  <si>
    <t>Operatorzy maszyn do wyprawiania futer i skór</t>
  </si>
  <si>
    <t>1349</t>
  </si>
  <si>
    <t>Kierownicy w instytucjach usług wyspecjalizowanych gdzie indziej niesklasyfikowani</t>
  </si>
  <si>
    <t>2111</t>
  </si>
  <si>
    <t>Fizycy i astronomowie</t>
  </si>
  <si>
    <t>2120</t>
  </si>
  <si>
    <t>Matematycy,aktuariusze i statystycy</t>
  </si>
  <si>
    <t>3256</t>
  </si>
  <si>
    <t>Ratownicy medyczni</t>
  </si>
  <si>
    <t>5241</t>
  </si>
  <si>
    <t>Modelki i modele</t>
  </si>
  <si>
    <t>7117</t>
  </si>
  <si>
    <t>Monterzy budownictwa wodnego</t>
  </si>
  <si>
    <t>7224</t>
  </si>
  <si>
    <t>Szlifierze narzędzi i polerowacze metali</t>
  </si>
  <si>
    <t>7515</t>
  </si>
  <si>
    <t>Klasyfikatorzy żywności i pokrewni</t>
  </si>
  <si>
    <t>8350</t>
  </si>
  <si>
    <t>Marynarze i pokrewni (z wyłączeniem sił zbrojnych)</t>
  </si>
  <si>
    <t>9311</t>
  </si>
  <si>
    <t>Robotnicy wykonujący prace proste w kopalniach i kamieniołomach</t>
  </si>
  <si>
    <t>3253</t>
  </si>
  <si>
    <t>Optycy okularowi</t>
  </si>
  <si>
    <t>3315</t>
  </si>
  <si>
    <t>Rzeczoznawcy (z wyłączeniem majątkowych)</t>
  </si>
  <si>
    <t>7544</t>
  </si>
  <si>
    <t>Robotnicy zwalczania szkodników i chwastów</t>
  </si>
  <si>
    <t>8111</t>
  </si>
  <si>
    <t>Górnicy podziemnej i odkrywkowej eksploatacji złóż i pokrewni</t>
  </si>
  <si>
    <t>1322</t>
  </si>
  <si>
    <t>Kierownicy w górnictwie</t>
  </si>
  <si>
    <t>1345</t>
  </si>
  <si>
    <t>Kierownicy w instytucjach edukacyjnych</t>
  </si>
  <si>
    <t>2282</t>
  </si>
  <si>
    <t>Farmaceuci specjaliści</t>
  </si>
  <si>
    <t>2641</t>
  </si>
  <si>
    <t>Literaci i inni autorzy tekstów</t>
  </si>
  <si>
    <t>2654</t>
  </si>
  <si>
    <t>Producenci filmowi, reżyserzy i pokrewni</t>
  </si>
  <si>
    <t>3151</t>
  </si>
  <si>
    <t>Pracownicy służb technicznych żeglugi</t>
  </si>
  <si>
    <t>3152</t>
  </si>
  <si>
    <t>Oficerowie pokładowi, piloci żeglugi i pokrewni</t>
  </si>
  <si>
    <t>5152</t>
  </si>
  <si>
    <t>Pracownicy usług domowych</t>
  </si>
  <si>
    <t>Operatorzy urządzeń wiertniczych  i wydobywczych ropy, gazu i innych surowców</t>
  </si>
  <si>
    <t>1311</t>
  </si>
  <si>
    <t>Kierownicy produkcji w rolnictwie i leśnictwie</t>
  </si>
  <si>
    <t>1341</t>
  </si>
  <si>
    <t>Kierownicy w instytucjach opieki nad dziećmi</t>
  </si>
  <si>
    <t>1431</t>
  </si>
  <si>
    <t>Kierownicy do spraw sportu, rekreacji i rozrywki</t>
  </si>
  <si>
    <t>2212</t>
  </si>
  <si>
    <t>Lekarze specjaliści</t>
  </si>
  <si>
    <t>3252</t>
  </si>
  <si>
    <t>Środowiskowi pracownicy ochrony zdrowia</t>
  </si>
  <si>
    <t>3359</t>
  </si>
  <si>
    <t>Urzędnicy państwowi do spraw nadzoru gdzie indziej niesklasyfikowani</t>
  </si>
  <si>
    <t>3421</t>
  </si>
  <si>
    <t>Sportowcy i dżokeje</t>
  </si>
  <si>
    <t>4212</t>
  </si>
  <si>
    <t>Bukmacherzy, krupierzy i pokrewni</t>
  </si>
  <si>
    <t>5221</t>
  </si>
  <si>
    <t>Właściciele sklepów</t>
  </si>
  <si>
    <t>5242</t>
  </si>
  <si>
    <t>Demonstratorzy wyrobów</t>
  </si>
  <si>
    <t>7513</t>
  </si>
  <si>
    <t>Robotnicy w produkcji wyrobów mleczarskich</t>
  </si>
  <si>
    <t>8112</t>
  </si>
  <si>
    <t>Operatorzy maszyn i urządzeń do przeróbki mechanicznej kopalin</t>
  </si>
  <si>
    <t>8132</t>
  </si>
  <si>
    <t>Operatorzy urządzeń do produkcji materiałów światłoczułych i obróbki filmów</t>
  </si>
  <si>
    <t>2164</t>
  </si>
  <si>
    <t>Urbaniści i inżynierowie ruchu drogowego</t>
  </si>
  <si>
    <t>2231</t>
  </si>
  <si>
    <t>Położne bez specjalizacji lub w trakcie specjalizacji</t>
  </si>
  <si>
    <t>2252</t>
  </si>
  <si>
    <t>Lekarze weterynarii specjaliści</t>
  </si>
  <si>
    <t>2293</t>
  </si>
  <si>
    <t>Dietetycy i specjaliści do spraw żywienia</t>
  </si>
  <si>
    <t>2310</t>
  </si>
  <si>
    <t>Nauczyciele akademiccy</t>
  </si>
  <si>
    <t>2653</t>
  </si>
  <si>
    <t>Choregrafowie i i tancerze</t>
  </si>
  <si>
    <t>2656</t>
  </si>
  <si>
    <t>Prezenterzy radiowi, telewizyjni i pokrewni</t>
  </si>
  <si>
    <t>2659</t>
  </si>
  <si>
    <t>Twórcy i artyści gdzie indziej niesklasyfikowani</t>
  </si>
  <si>
    <t>3117</t>
  </si>
  <si>
    <t>Technicy górnictwa, metalurgii i pokrewni</t>
  </si>
  <si>
    <t>3123</t>
  </si>
  <si>
    <t>Mistrzowie produkcji w budownictwie</t>
  </si>
  <si>
    <t>3212</t>
  </si>
  <si>
    <t>Technicy analityki medycznej</t>
  </si>
  <si>
    <t>3355</t>
  </si>
  <si>
    <t>Policjanci</t>
  </si>
  <si>
    <t>3435</t>
  </si>
  <si>
    <t>Aktorzy cyrkowi i pokrewni</t>
  </si>
  <si>
    <t>4213</t>
  </si>
  <si>
    <t>Pracownicy lombardów i instytucji pożyczkowych</t>
  </si>
  <si>
    <t>4413</t>
  </si>
  <si>
    <t>Kodowacze, korektorzy i pokrewni</t>
  </si>
  <si>
    <t>5412</t>
  </si>
  <si>
    <t>Strażnicy w zakładach dla nieletnich</t>
  </si>
  <si>
    <t>7543</t>
  </si>
  <si>
    <t>Klasyfikatorzy wyrobów przemysłowych</t>
  </si>
  <si>
    <t>8159</t>
  </si>
  <si>
    <t>Operatorzy maszyn do produkcji wyrobów włókienniczych, futrzarskich i skórzanych gdzie indziej niesklasyfikowany</t>
  </si>
  <si>
    <t>8182</t>
  </si>
  <si>
    <t>Maszyniści kotłów parowych i pokrewni</t>
  </si>
  <si>
    <t>8312</t>
  </si>
  <si>
    <t>Dyżurni ruchu, manewrowi i pokrewni</t>
  </si>
  <si>
    <t>1114</t>
  </si>
  <si>
    <t>Zawodowi działacze organizacji członkowskich</t>
  </si>
  <si>
    <t>2114</t>
  </si>
  <si>
    <t>Specjaliści nauk o Ziemi</t>
  </si>
  <si>
    <t>2261</t>
  </si>
  <si>
    <t>Lekarze dentyści bez specjalizacji, w trakcie specjalizacji lub ze specjalizacją I stopnia</t>
  </si>
  <si>
    <t>2272</t>
  </si>
  <si>
    <t>Diagności laboratoryjni specjaliści</t>
  </si>
  <si>
    <t>2356</t>
  </si>
  <si>
    <t>Instruktorzy technologii informatycznych</t>
  </si>
  <si>
    <t>2652</t>
  </si>
  <si>
    <t>Kompozytorzy, artyści muzycy i śpiewcy</t>
  </si>
  <si>
    <t>3154</t>
  </si>
  <si>
    <t>Kontrolerzy urządzeń ruchu lotniczego i pokrewni</t>
  </si>
  <si>
    <t>3354</t>
  </si>
  <si>
    <t>Urzędnicy organów udzielających licencji</t>
  </si>
  <si>
    <t>8154</t>
  </si>
  <si>
    <t>Operatorzy maszyn wykończalniczych wyrobów włókienniczych</t>
  </si>
  <si>
    <t>9623</t>
  </si>
  <si>
    <t>Odczytujący liczniki i wybierający monety z automatów</t>
  </si>
  <si>
    <t>0000</t>
  </si>
  <si>
    <t>0110</t>
  </si>
  <si>
    <t>Oficerowie sił zbrojnych</t>
  </si>
  <si>
    <t>0310</t>
  </si>
  <si>
    <t>Żołnierze szeregowi</t>
  </si>
  <si>
    <t>1111</t>
  </si>
  <si>
    <t>Przedstawiciele władz publicznych</t>
  </si>
  <si>
    <t>1112</t>
  </si>
  <si>
    <t>Wyżsi urzędnicy administracji rządowej</t>
  </si>
  <si>
    <t>1113</t>
  </si>
  <si>
    <t>Wyżsi urzędnicy władz samorządowych</t>
  </si>
  <si>
    <t>1222</t>
  </si>
  <si>
    <t>Kierownicy do spraw reklamy i public relations</t>
  </si>
  <si>
    <t>1342</t>
  </si>
  <si>
    <t>Kierownicy w instytucjach opieki zdrowotnej</t>
  </si>
  <si>
    <t>2112</t>
  </si>
  <si>
    <t>Meteorolodzy</t>
  </si>
  <si>
    <t>2146</t>
  </si>
  <si>
    <t>Inżynierowie górnictwa i metalurgii</t>
  </si>
  <si>
    <t>2232</t>
  </si>
  <si>
    <t>Położne z tytułem specjalisty</t>
  </si>
  <si>
    <t>2262</t>
  </si>
  <si>
    <t>Lekarze dentyści specjaliści</t>
  </si>
  <si>
    <t>2295</t>
  </si>
  <si>
    <t>Optometryści</t>
  </si>
  <si>
    <t>2354</t>
  </si>
  <si>
    <t>Nauczyciele muzyki w placówkach pozaszkolnych</t>
  </si>
  <si>
    <t>2612</t>
  </si>
  <si>
    <t>Sędziowie</t>
  </si>
  <si>
    <t>2633</t>
  </si>
  <si>
    <t>Filozofowie, historycy i politolodzy</t>
  </si>
  <si>
    <t>2636</t>
  </si>
  <si>
    <t>Duchowni i osoby konsekrowane</t>
  </si>
  <si>
    <t>2655</t>
  </si>
  <si>
    <t>Aktorzy</t>
  </si>
  <si>
    <t>3133</t>
  </si>
  <si>
    <t>Kontrolerzy (sterowniczy) procesów w przemyśle chemicznym</t>
  </si>
  <si>
    <t>3135</t>
  </si>
  <si>
    <t>Kontrolerzy (sterowniczy) procesów metalurgicznych</t>
  </si>
  <si>
    <t>3143</t>
  </si>
  <si>
    <t>Technicy leśnictwa</t>
  </si>
  <si>
    <t>3153</t>
  </si>
  <si>
    <t>Piloci statków powietrznych i personel pokrewny</t>
  </si>
  <si>
    <t>3155</t>
  </si>
  <si>
    <t>Technicy urządzeń ruchu lotniczego</t>
  </si>
  <si>
    <t>3351</t>
  </si>
  <si>
    <t>Funkcjonariusze celni i ochrony granic</t>
  </si>
  <si>
    <t>3357</t>
  </si>
  <si>
    <t>Funkcjonariusze służb specjalnych</t>
  </si>
  <si>
    <t>3436</t>
  </si>
  <si>
    <t>Muzycy i pokrewni</t>
  </si>
  <si>
    <t>3437</t>
  </si>
  <si>
    <t>Tancerze</t>
  </si>
  <si>
    <t>5161</t>
  </si>
  <si>
    <t>Astrolodzy, wróżbici i pokrewni</t>
  </si>
  <si>
    <t>5212</t>
  </si>
  <si>
    <t>Uliczni sprzedawcy żywności</t>
  </si>
  <si>
    <t>6114</t>
  </si>
  <si>
    <t>Rolnicy upraw mieszanych</t>
  </si>
  <si>
    <t>6123</t>
  </si>
  <si>
    <t>Pszczelarze i hodowcy jedwabników</t>
  </si>
  <si>
    <t>6129</t>
  </si>
  <si>
    <t>Hodowcy zwierząt gdzie indziej niesklasyfikowani</t>
  </si>
  <si>
    <t>6221</t>
  </si>
  <si>
    <t>Hodowcy ryb</t>
  </si>
  <si>
    <t>6223</t>
  </si>
  <si>
    <t>Rybacy morscy</t>
  </si>
  <si>
    <t>6310</t>
  </si>
  <si>
    <t>Rolnicy produkcji roślinnej pracujący na własne potrzeby</t>
  </si>
  <si>
    <t>7232</t>
  </si>
  <si>
    <t>Mechanicy statków powietrznych i pokrewni</t>
  </si>
  <si>
    <t>7317</t>
  </si>
  <si>
    <t>Rękodzielnicy wyrobów z drewna i pokrewnych materiałów</t>
  </si>
  <si>
    <t>Maszyniści kotłów parowych i pokrewni
Maszyniści silników, kotłów parowych i pokrewni</t>
  </si>
  <si>
    <t>9216</t>
  </si>
  <si>
    <t>Robotnicy wykonujący prace proste w rybołówstwie i zakładach akwakultury</t>
  </si>
  <si>
    <t>9332</t>
  </si>
  <si>
    <t>Prowadzący pojazdy ciągnięte przez zwierzęta</t>
  </si>
  <si>
    <t>9520</t>
  </si>
  <si>
    <t>Uliczni sprzedawcy produktów (z wyłączeniem żywności o krótkim terminie przydatności do spożycia)</t>
  </si>
  <si>
    <t>Załącznik nr 37</t>
  </si>
  <si>
    <t>Załącznik nr 36</t>
  </si>
  <si>
    <t>czerwiec 
2017 r.</t>
  </si>
  <si>
    <t>czerwiec 2017 r.</t>
  </si>
  <si>
    <t>czerwiec
2017 r.</t>
  </si>
  <si>
    <t>I półrocze 
2017 r.</t>
  </si>
  <si>
    <t xml:space="preserve">I półrocze
2017 r. </t>
  </si>
  <si>
    <t>I 
półrocze
2017 r.</t>
  </si>
  <si>
    <t>Liczba wolnych miejsc pracy
w I półroczu
2017 r.</t>
  </si>
  <si>
    <t>7312</t>
  </si>
  <si>
    <t>Monterzy instrumentów muzycznych</t>
  </si>
  <si>
    <t>1343</t>
  </si>
  <si>
    <t>Kierownicy w instytucjach opieki nad osobami starszymi</t>
  </si>
  <si>
    <t>941101</t>
  </si>
  <si>
    <t>711204</t>
  </si>
  <si>
    <t>912990</t>
  </si>
  <si>
    <t>711102</t>
  </si>
  <si>
    <t>712990</t>
  </si>
  <si>
    <t>Monter ociepleń budynków</t>
  </si>
  <si>
    <t>751104</t>
  </si>
  <si>
    <t>Manikiurzystka</t>
  </si>
  <si>
    <t>Pozostali pracownicy sprzedaży i pokrewni gdzie indziej niesklasyfikowani</t>
  </si>
  <si>
    <r>
      <rPr>
        <b/>
        <sz val="10"/>
        <color theme="1"/>
        <rFont val="Calibri"/>
        <family val="2"/>
        <charset val="238"/>
      </rPr>
      <t xml:space="preserve">w tym </t>
    </r>
    <r>
      <rPr>
        <b/>
        <sz val="10"/>
        <rFont val="Calibri"/>
        <family val="2"/>
        <charset val="238"/>
      </rPr>
      <t xml:space="preserve">
do 25 roku życia</t>
    </r>
  </si>
  <si>
    <t>programy na rzecz promocji zatrudnienia</t>
  </si>
  <si>
    <t xml:space="preserve">programy na rzecz promocji zatrudnienia - rezerwa </t>
  </si>
  <si>
    <t>inne fakultatywne zadania</t>
  </si>
  <si>
    <t>Krajowy Fundusz Szkoleniowy</t>
  </si>
  <si>
    <t>Krajowy Fundusz Szkoleniowy - rezerwa</t>
  </si>
  <si>
    <t>Program "Praca dla młodych"</t>
  </si>
  <si>
    <t xml:space="preserve">Regionalny Program Operacyjny </t>
  </si>
  <si>
    <t>Program Operacyjny Wiedza Edukacja Rozwój</t>
  </si>
  <si>
    <t>programy na rzecz promocji  zatrudnienia, łagodzenia skutków bezrobocia i aktywizacji zawodowej (w tys. zł)</t>
  </si>
  <si>
    <t>likwidacja luk kompetencyjnych</t>
  </si>
  <si>
    <t>aktywizacja klientów pomocy społecznej</t>
  </si>
  <si>
    <t>aktywizacja dłużników alimentacyjnych</t>
  </si>
  <si>
    <t>spółdzielnie socjalne</t>
  </si>
  <si>
    <t>aktywizacja w regionach wysokiego bezrobocia</t>
  </si>
  <si>
    <t xml:space="preserve">aktywizacja zamieszkujących na wsi </t>
  </si>
  <si>
    <t>aktywizacja osób powyżej 50 r.ż.</t>
  </si>
  <si>
    <t>aktywizacja osób długotrwale bezrobotnych</t>
  </si>
  <si>
    <t>programy regionalne</t>
  </si>
  <si>
    <t xml:space="preserve">ŚRODKI (LIMITY) FUNDUSZU PRACY NA ROK 2017 W SAMORZĄDACH POWIATOWYCH WOJEWÓDZTWA MAZOWIECKIEGO </t>
  </si>
  <si>
    <t xml:space="preserve"> ŚRODKI FUNDUSZU PRACY Z REZERWY POZOSTAJĄCEJ W DYSPOZYCJI MINISTRA WŁAŚCIWEGO DO SPRAW PRACY 
PRZYZNANE W I PÓŁROCZU 2017 ROKU </t>
  </si>
  <si>
    <t>grudzień
2017 r.</t>
  </si>
  <si>
    <t>czerwiec 
2018 r.</t>
  </si>
  <si>
    <t>w stosunku 
do grudnia 
2017 r.
w liczbach bezwzględnych</t>
  </si>
  <si>
    <t>w stosunku 
do grudnia 
2017 r.
w %</t>
  </si>
  <si>
    <t>w stosunku 
do czerwca
2017 r.
w liczbach bezwzględnych</t>
  </si>
  <si>
    <t>w stosunku 
do czerwca 
20176 r. 
w %</t>
  </si>
  <si>
    <t>czerwiec 2018 r.</t>
  </si>
  <si>
    <t>w stosunku 
do grudnia 
2017 r.
w osobach</t>
  </si>
  <si>
    <t>w stosunku 
do czerwca
2017 r.
w osobach</t>
  </si>
  <si>
    <t>w stosunku 
do czerwca 
2017 r. 
w %</t>
  </si>
  <si>
    <t>czerwiec
2018 r.</t>
  </si>
  <si>
    <t>w stosunku 
do grudnia  2017 r.
w punktach 
procentowych</t>
  </si>
  <si>
    <t>w stosunku 
do czerwca  20176 r.
w punktach 
procentowych</t>
  </si>
  <si>
    <t>I półrocze 
2018 r.</t>
  </si>
  <si>
    <t>w stosunku
 do I półrocza
 2017 r.
w  osobach</t>
  </si>
  <si>
    <t>w stosunku 
do I półrocza
 2017 r. 
(w %)</t>
  </si>
  <si>
    <t xml:space="preserve">I półrocze
2018 r. </t>
  </si>
  <si>
    <t>I 
półrocze
2018 r.</t>
  </si>
  <si>
    <t>w stosunku 
do 
I półrocza
2017 r.
w  osobach</t>
  </si>
  <si>
    <t>w stosunku 
do  
I półrocza
2017 r.
(w %)</t>
  </si>
  <si>
    <t>grudzień 2017 r.</t>
  </si>
  <si>
    <t>Liczba wolnych miejsc pracy
w I półroczu
2018 r.</t>
  </si>
  <si>
    <t>Stan na koniec czerwca 2018 r.</t>
  </si>
  <si>
    <t xml:space="preserve">
w odniesieniu
 do I półrocza 2017 r.
w liczbach
 </t>
  </si>
  <si>
    <t>w odniesieniu
 do I półrocza 2017 r.
w %</t>
  </si>
  <si>
    <t>WYBRANE  KATEGORIE  BEZROBOTNYCH  I  ICH  UDZIAŁ  
W  LICZBIE BEZROBOTNYCH  OGÓŁEM W CZERWCU 2018 ROKU</t>
  </si>
  <si>
    <t>BEZROBOTNI WEDŁUG WIEKU W CZERWCU  2018 ROKU</t>
  </si>
  <si>
    <t>BEZROBOTNI WEDŁUG WYKSZTAŁCENIA W CZERWCU  2018 ROKU</t>
  </si>
  <si>
    <t>BEZROBOTNI WEDŁUG STAŻU PRACY W CZERWCU 2018 ROKU</t>
  </si>
  <si>
    <t>BEZROBOTNI WEDŁUG CZASU POZOSTAWANIA BEZ PRACY W CZERWCU 2018 ROKU</t>
  </si>
  <si>
    <t xml:space="preserve">Napływ bezrobotnych w I półroczu 2018 r. </t>
  </si>
  <si>
    <t>Liczba bezrobotnych na koniec czerwca 2018 r.</t>
  </si>
  <si>
    <t>zgłoszonych w I półroczu 
2018 r.</t>
  </si>
  <si>
    <t>w końcu czerwca
2018 r.</t>
  </si>
  <si>
    <t>grudzień 
2017 r.</t>
  </si>
  <si>
    <t>BEZROBOTNI NIEPEŁNOSPRAWNI W CZERWCU 2018 ROKU ( według MPiPS-07)</t>
  </si>
  <si>
    <t>PODJĘCIA PRACY PRZEZ WYBRANE KATEGORIE BEZROBOTNYCH BĘDĄCYCH W SZCZEGÓLNEJ SYTUACJI 
NA RYNKU PRACY W I PÓŁROCZU 2018 ROKU</t>
  </si>
  <si>
    <t>ODPŁYW WYBRANYCH KATEGORII BEZROBOTNYCH BĘDĄCYCH W SZCZEGÓLNEJ SYTUACJI
 NA RYNKU PRACY W I PÓŁROCZU 2018 ROKU</t>
  </si>
  <si>
    <t>NAPŁYW BEZROBOTNYCH BĘDĄCYCH W SZCZEGÓLNEJ SYTUACJI NA RYNKU PRACY W I PÓŁROCZU 2018 ROKU</t>
  </si>
  <si>
    <t>OSOBY BEZROBOTNE W SZCZEGÓLNEJ SYTUACJI NA RYNKU PRACY W CZERWCU 2018 ROKU</t>
  </si>
  <si>
    <t>BEZROBOTNI NIEPEŁNOSPRAWNI WEDŁUG RODZAJU I STOPNIA NIEPEŁNOSPRAWNOŚCI 
W CZERWCU 2018 ROKU  ( według MPiPS-07)</t>
  </si>
  <si>
    <t>NAPŁYW BEZROBOTNYCH NIEPEŁNOSPRAWNYCH W I PÓŁROCZU 2018 ROKU  ( według MPiPS-07)</t>
  </si>
  <si>
    <t>ODPŁYW BEZROBOTNYCH NIEPEŁNOSPRAWNYCH W I PÓŁROCZU 2018 ROKU  ( według MPiPS-07)</t>
  </si>
  <si>
    <t>BEZROBOTNE NIEPEŁNOSPRAWNE KOBIETY W CZERWCU 2018 ROKU  ( według MPiPS-07)</t>
  </si>
  <si>
    <t>BEZROBOTNE NIEPEŁNOSPRAWNE KOBIETY WEDŁUG WIEKU
W CZERWCU 2018 ROKU  (MPiPS-07)</t>
  </si>
  <si>
    <t>Załącznik 73</t>
  </si>
  <si>
    <t>BEZROBOTNI OGÓŁEM I KOBIETY WEDŁUG GMIN</t>
  </si>
  <si>
    <t>Grudzień 2017 r.</t>
  </si>
  <si>
    <t>Wzrost / spadek 
bezrobotnych  ogółem</t>
  </si>
  <si>
    <t>Wzrost / spadek 
kobiet</t>
  </si>
  <si>
    <t>Miasto/Gmina</t>
  </si>
  <si>
    <t>PUP Ciechanów</t>
  </si>
  <si>
    <t>PUP Mława</t>
  </si>
  <si>
    <t>PUP Płońsk</t>
  </si>
  <si>
    <t>PUP Żuromin</t>
  </si>
  <si>
    <t>PUP Maków Mazowiecki</t>
  </si>
  <si>
    <t>PUP Ostrów Mazowiecka</t>
  </si>
  <si>
    <t>PUP Przasnysz</t>
  </si>
  <si>
    <t>PUP Gostynin</t>
  </si>
  <si>
    <t>PUP Płock</t>
  </si>
  <si>
    <t>PUP Sierpc</t>
  </si>
  <si>
    <t>PUP Białobrzegi</t>
  </si>
  <si>
    <t>PUP Kozienice</t>
  </si>
  <si>
    <t>PUP Lipsko</t>
  </si>
  <si>
    <t>PUP Przysucha</t>
  </si>
  <si>
    <t>1</t>
  </si>
  <si>
    <t>2</t>
  </si>
  <si>
    <t>3</t>
  </si>
  <si>
    <t>4</t>
  </si>
  <si>
    <t>5</t>
  </si>
  <si>
    <t>6</t>
  </si>
  <si>
    <t>7</t>
  </si>
  <si>
    <t>8</t>
  </si>
  <si>
    <t>PUP Szydłowiec</t>
  </si>
  <si>
    <t>PUP Zwoleń</t>
  </si>
  <si>
    <t>PUP Łosice</t>
  </si>
  <si>
    <t>PUP Sokołów Podlaski</t>
  </si>
  <si>
    <t>PUP Garwolin</t>
  </si>
  <si>
    <t>PUP Grodzisk</t>
  </si>
  <si>
    <t>PUP Grójec</t>
  </si>
  <si>
    <t>PUP Legionowo</t>
  </si>
  <si>
    <t>PUP Mińsk Mazowiecki</t>
  </si>
  <si>
    <t>PUP Nowy Dwór Maz.</t>
  </si>
  <si>
    <t>PUP Otwock</t>
  </si>
  <si>
    <t>PUP Piaseczno</t>
  </si>
  <si>
    <t>PUP Pruszków</t>
  </si>
  <si>
    <t>PUP Pułtusk</t>
  </si>
  <si>
    <t>PUP Sochaczew</t>
  </si>
  <si>
    <t>PUP Warszawa Zachodnia</t>
  </si>
  <si>
    <t>PUP m.st. Warszawa</t>
  </si>
  <si>
    <t>PUP Węgrów</t>
  </si>
  <si>
    <t>PUP Wołomin</t>
  </si>
  <si>
    <t>PUP Wyszków</t>
  </si>
  <si>
    <t>PUP Żyrardów</t>
  </si>
  <si>
    <t xml:space="preserve">  m     - gmina miejska
  w      - gmina wiejska
  m-w  - gmina miejsko - wiejska</t>
  </si>
  <si>
    <t>Czerwiec 2018 r.</t>
  </si>
  <si>
    <t>Czerwiec 2017 r.</t>
  </si>
  <si>
    <t xml:space="preserve">  </t>
  </si>
  <si>
    <t>UDZIAŁ  PODJĘĆ  PRACY  I  NIEPOTWIERDZENIA  GOTOWOŚCI  DO  PRACY 
W  ODPŁYWIE  BEZROBOTNYCH  W  I  PÓŁROCZU  2018  ROKU</t>
  </si>
  <si>
    <t>Region warszawski 
stołeczny</t>
  </si>
  <si>
    <t>Podregion miasto Warszawa</t>
  </si>
  <si>
    <t>Podregion warszawski 
wschodni</t>
  </si>
  <si>
    <t>Podregion warszawski 
zachodni</t>
  </si>
  <si>
    <t>Region mazowiecki 
regionalny</t>
  </si>
  <si>
    <t xml:space="preserve">Podregion ciechanowski </t>
  </si>
  <si>
    <t>Podregion ostrołęcki</t>
  </si>
  <si>
    <t>Podregion radomski</t>
  </si>
  <si>
    <t>Podregion siedlecki</t>
  </si>
  <si>
    <t>Podregion żyrardowski</t>
  </si>
  <si>
    <t>Podregion miasto 
Warszawa</t>
  </si>
  <si>
    <t>Podregion warszawski
 wschodni</t>
  </si>
  <si>
    <t>Podregion warszawski
 zachodni</t>
  </si>
  <si>
    <t>Region mazowiecki
regionalny</t>
  </si>
  <si>
    <t>Podregion płocki</t>
  </si>
  <si>
    <t xml:space="preserve"> do 25 
roku życia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</si>
  <si>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</si>
  <si>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</si>
  <si>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</si>
  <si>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</si>
  <si>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</si>
  <si>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 stosunku do grudnia
do 2017 r.
w  osobach</t>
  </si>
  <si>
    <t>w stosunku grudnia
do 2017 r. 
(w %)</t>
  </si>
  <si>
    <t>w stosunku 
do grudnia 2016 r.
w  osobach</t>
  </si>
  <si>
    <t>w stosunku 
do grudnia 2016 r. 
(w %)</t>
  </si>
  <si>
    <t>Ciechanów m</t>
  </si>
  <si>
    <t>Ciechanów w</t>
  </si>
  <si>
    <t>Glinojeck m-w</t>
  </si>
  <si>
    <t>Gołymin - Ośrodek w</t>
  </si>
  <si>
    <t>Grudusk w</t>
  </si>
  <si>
    <t>Ojrzeń w</t>
  </si>
  <si>
    <t>Opinogóra Górna w</t>
  </si>
  <si>
    <t>Regimin w</t>
  </si>
  <si>
    <t>Sońsk w</t>
  </si>
  <si>
    <t>Mława m</t>
  </si>
  <si>
    <t>Dzierzgowo w</t>
  </si>
  <si>
    <t>Lipowiec Kościelny w</t>
  </si>
  <si>
    <t>Radzanów w</t>
  </si>
  <si>
    <t>Strzegowo w</t>
  </si>
  <si>
    <t>Stupsk w</t>
  </si>
  <si>
    <t>Szreńsk w</t>
  </si>
  <si>
    <t>Szydłowo w</t>
  </si>
  <si>
    <t>Wieczfnia Kościelna w</t>
  </si>
  <si>
    <t>Wiśniewo w</t>
  </si>
  <si>
    <t>Płońsk m</t>
  </si>
  <si>
    <t>Raciąż m</t>
  </si>
  <si>
    <t>Baboszewo w</t>
  </si>
  <si>
    <t>Czerwińsk nad Wisłą w</t>
  </si>
  <si>
    <t>Dzierzążnia w</t>
  </si>
  <si>
    <t>Joniec w</t>
  </si>
  <si>
    <t>Naruszewo w</t>
  </si>
  <si>
    <t>Nowe Miasto w</t>
  </si>
  <si>
    <t>Płońsk w</t>
  </si>
  <si>
    <t>Raciąż w</t>
  </si>
  <si>
    <t>Sochocin w</t>
  </si>
  <si>
    <t>Załuski w</t>
  </si>
  <si>
    <t>Gzy w</t>
  </si>
  <si>
    <t>Obryte w</t>
  </si>
  <si>
    <t>Pokrzywnica w</t>
  </si>
  <si>
    <t>Pułtusk m-w</t>
  </si>
  <si>
    <t>Świercze w</t>
  </si>
  <si>
    <t>Winnica w</t>
  </si>
  <si>
    <t>Zatory w</t>
  </si>
  <si>
    <t>Bieżuń m-w</t>
  </si>
  <si>
    <t>Kuczbork - Osada w</t>
  </si>
  <si>
    <t>Lubowidz w</t>
  </si>
  <si>
    <t>Lutocin w</t>
  </si>
  <si>
    <t>Siemiatkowo w</t>
  </si>
  <si>
    <t>Żuromin m-w</t>
  </si>
  <si>
    <t>Maków Mazowiecki m</t>
  </si>
  <si>
    <t>Czerwonka w</t>
  </si>
  <si>
    <t>Karniewo w</t>
  </si>
  <si>
    <t>Krasnosielc w</t>
  </si>
  <si>
    <t>Młynarze w</t>
  </si>
  <si>
    <t>Płoniawy-Bramura w</t>
  </si>
  <si>
    <t>Różan m-w</t>
  </si>
  <si>
    <t>Rzewnie w</t>
  </si>
  <si>
    <t>Sypniewo w</t>
  </si>
  <si>
    <t>Szelków w</t>
  </si>
  <si>
    <t>Ostrołęka m</t>
  </si>
  <si>
    <t>Baranowo w</t>
  </si>
  <si>
    <t>Czarnia w</t>
  </si>
  <si>
    <t>Czerwin w</t>
  </si>
  <si>
    <t>Goworowo w</t>
  </si>
  <si>
    <t>Kadzidło w</t>
  </si>
  <si>
    <t>Lelis w</t>
  </si>
  <si>
    <t>Łyse w</t>
  </si>
  <si>
    <t>Myszyniec m-w</t>
  </si>
  <si>
    <t>Olszewo - Borki w</t>
  </si>
  <si>
    <t>Rzekuń w</t>
  </si>
  <si>
    <t>Troszyn w</t>
  </si>
  <si>
    <t>Ostrów Mazowiecka m</t>
  </si>
  <si>
    <t>Andrzejewo w</t>
  </si>
  <si>
    <t>Boguty - Pianki w</t>
  </si>
  <si>
    <t>Brok m-w</t>
  </si>
  <si>
    <t>Małkinia Górna w</t>
  </si>
  <si>
    <t>Nur w</t>
  </si>
  <si>
    <t>Ostrów Mazowiecka w</t>
  </si>
  <si>
    <t>Stary Lubotyń w</t>
  </si>
  <si>
    <t>Szulborze Wielkie w</t>
  </si>
  <si>
    <t>Wąsewo w</t>
  </si>
  <si>
    <t>Zaręby Kościelne w</t>
  </si>
  <si>
    <t>Przasnysz m</t>
  </si>
  <si>
    <t>Chorzele m-w</t>
  </si>
  <si>
    <t>Czernice Borowe w</t>
  </si>
  <si>
    <t>Jednorożec w</t>
  </si>
  <si>
    <t>Krasne w</t>
  </si>
  <si>
    <t>Krzynowłoga Mała w</t>
  </si>
  <si>
    <t>Przasnysz w</t>
  </si>
  <si>
    <t>Brańszczyk w</t>
  </si>
  <si>
    <t>Długosiodło w</t>
  </si>
  <si>
    <t>Rząśnik w</t>
  </si>
  <si>
    <t>Somianka w</t>
  </si>
  <si>
    <t>Wyszków m-w</t>
  </si>
  <si>
    <t>Zabrodzie w</t>
  </si>
  <si>
    <t>Białobrzegi m-w</t>
  </si>
  <si>
    <t>Promna w</t>
  </si>
  <si>
    <t>Stara Błotnica w</t>
  </si>
  <si>
    <t>Stromiec w</t>
  </si>
  <si>
    <t>Wyśmierzyce m-w</t>
  </si>
  <si>
    <t>Garbatka Letnisko w</t>
  </si>
  <si>
    <t>Głowaczów w</t>
  </si>
  <si>
    <t>Gniewoszów w</t>
  </si>
  <si>
    <t>Grabów nad Pilicą w</t>
  </si>
  <si>
    <t>Kozienice m-w</t>
  </si>
  <si>
    <t>Magnuszew w</t>
  </si>
  <si>
    <t>Sieciechów w</t>
  </si>
  <si>
    <t>Chotcza w</t>
  </si>
  <si>
    <t>Ciepielów w</t>
  </si>
  <si>
    <t>Lipsko m-w</t>
  </si>
  <si>
    <t>Rzeczniów w</t>
  </si>
  <si>
    <t>Sienno w</t>
  </si>
  <si>
    <t>Solec nad Wisłą w</t>
  </si>
  <si>
    <t>Borkowice w</t>
  </si>
  <si>
    <t>Gielniów w</t>
  </si>
  <si>
    <t>Klwów w</t>
  </si>
  <si>
    <t>Odrzywół w</t>
  </si>
  <si>
    <t>Potworów w</t>
  </si>
  <si>
    <t>Przysucha m-w</t>
  </si>
  <si>
    <t>Rusinów w</t>
  </si>
  <si>
    <t>Wieniawa w</t>
  </si>
  <si>
    <t>Radom m</t>
  </si>
  <si>
    <t>Pionki m</t>
  </si>
  <si>
    <t>Gózd w</t>
  </si>
  <si>
    <t>Iłża m-w</t>
  </si>
  <si>
    <t>Jastrzębia w</t>
  </si>
  <si>
    <t>Jedlińsk w</t>
  </si>
  <si>
    <t>Jedlnia - Letnisko w</t>
  </si>
  <si>
    <t>Kowala w</t>
  </si>
  <si>
    <t>Pionki w</t>
  </si>
  <si>
    <t>Przytyk w</t>
  </si>
  <si>
    <t>Skaryszew m-w</t>
  </si>
  <si>
    <t>Wierzbica w</t>
  </si>
  <si>
    <t>Wolanów w</t>
  </si>
  <si>
    <t>Zakrzew w</t>
  </si>
  <si>
    <t>Chlewiska w</t>
  </si>
  <si>
    <t>Jastrząb w</t>
  </si>
  <si>
    <t>Mirów w</t>
  </si>
  <si>
    <t>Orońsko w</t>
  </si>
  <si>
    <t>Szydłowiec m-w</t>
  </si>
  <si>
    <t>Kazanów w</t>
  </si>
  <si>
    <t>Policzna w</t>
  </si>
  <si>
    <t>Przyłęk w</t>
  </si>
  <si>
    <t>Tczów w</t>
  </si>
  <si>
    <t>Zwoleń m-w</t>
  </si>
  <si>
    <t>Gostynin m</t>
  </si>
  <si>
    <t>Gostynin w</t>
  </si>
  <si>
    <t>Pacyna w</t>
  </si>
  <si>
    <t>Sanniki w</t>
  </si>
  <si>
    <t>Szczawin Kościelny w</t>
  </si>
  <si>
    <t>Płock m</t>
  </si>
  <si>
    <t>Bielsk w</t>
  </si>
  <si>
    <t>Bodzanów w</t>
  </si>
  <si>
    <t>Brudzeń Duży w</t>
  </si>
  <si>
    <t>Bulkowo w</t>
  </si>
  <si>
    <t>Drobin m-w</t>
  </si>
  <si>
    <t>Gąbin m-w</t>
  </si>
  <si>
    <t>Łąck w</t>
  </si>
  <si>
    <t>Mała Wieś w</t>
  </si>
  <si>
    <t>Nowy Duninów w</t>
  </si>
  <si>
    <t>Radzanowo w</t>
  </si>
  <si>
    <t>Słubice w</t>
  </si>
  <si>
    <t>Słupno w</t>
  </si>
  <si>
    <t>Stara Biała w</t>
  </si>
  <si>
    <t>Staroźreby w</t>
  </si>
  <si>
    <t>Wyszogród m-w</t>
  </si>
  <si>
    <t>Sierpc m</t>
  </si>
  <si>
    <t>Gozdowo w</t>
  </si>
  <si>
    <t>Mochowo w</t>
  </si>
  <si>
    <t>Rościszewo w</t>
  </si>
  <si>
    <t>Sierpc w</t>
  </si>
  <si>
    <t>Szczutowo w</t>
  </si>
  <si>
    <t>Zawidz w</t>
  </si>
  <si>
    <t>Garwolin m</t>
  </si>
  <si>
    <t>Łaskarzew m</t>
  </si>
  <si>
    <t>Borowie w</t>
  </si>
  <si>
    <t>Garwolin w</t>
  </si>
  <si>
    <t>Górzno w</t>
  </si>
  <si>
    <t>Łaskarzew w</t>
  </si>
  <si>
    <t>Maciejowice w</t>
  </si>
  <si>
    <t>Miastków Kościelny w</t>
  </si>
  <si>
    <t>Parysów w</t>
  </si>
  <si>
    <t>Pilawa m-w</t>
  </si>
  <si>
    <t>Sobolew w</t>
  </si>
  <si>
    <t>Trojanów w</t>
  </si>
  <si>
    <t>Wilga w</t>
  </si>
  <si>
    <t>Żelechów m-w</t>
  </si>
  <si>
    <t>Huszlew w</t>
  </si>
  <si>
    <t>Łosice m-w</t>
  </si>
  <si>
    <t>Olszanka w</t>
  </si>
  <si>
    <t>Platerów w</t>
  </si>
  <si>
    <t>Sarnaki w</t>
  </si>
  <si>
    <t>Stara Kornica w</t>
  </si>
  <si>
    <t>Siedlce m</t>
  </si>
  <si>
    <t>Domanice w</t>
  </si>
  <si>
    <t>Korczew w</t>
  </si>
  <si>
    <t>Kotuń w</t>
  </si>
  <si>
    <t>Mokobody w</t>
  </si>
  <si>
    <t>Mordy m-w</t>
  </si>
  <si>
    <t>Paprotnia w</t>
  </si>
  <si>
    <t>Przesmyki w</t>
  </si>
  <si>
    <t>Siedlce w</t>
  </si>
  <si>
    <t>Skórzec w</t>
  </si>
  <si>
    <t>Suchożebry w</t>
  </si>
  <si>
    <t>Wiśniew w</t>
  </si>
  <si>
    <t>Wodynie w</t>
  </si>
  <si>
    <t>Zbuczyn w</t>
  </si>
  <si>
    <t>Sokołów Podlaski m</t>
  </si>
  <si>
    <t>Bielany w</t>
  </si>
  <si>
    <t>Ceranów w</t>
  </si>
  <si>
    <t xml:space="preserve">Jabłonna Lacka w </t>
  </si>
  <si>
    <t>Kosów Lacki m-w</t>
  </si>
  <si>
    <t>Repki w</t>
  </si>
  <si>
    <t>Sabnie w</t>
  </si>
  <si>
    <t>Sokołów Podlaski w</t>
  </si>
  <si>
    <t>Sterdyń w</t>
  </si>
  <si>
    <t>Węgrów m</t>
  </si>
  <si>
    <t>Grębków w</t>
  </si>
  <si>
    <t>Korytnica w</t>
  </si>
  <si>
    <t>Liw w</t>
  </si>
  <si>
    <t>Łochów m-w</t>
  </si>
  <si>
    <t>Miedziana w</t>
  </si>
  <si>
    <t>Sadowne w</t>
  </si>
  <si>
    <t>Stoczek w</t>
  </si>
  <si>
    <t>Wierzbno w</t>
  </si>
  <si>
    <t>Belsk Duży w</t>
  </si>
  <si>
    <t>Błędów w</t>
  </si>
  <si>
    <t>Chynów w</t>
  </si>
  <si>
    <t>Goszczyn w</t>
  </si>
  <si>
    <t>Grójec m-w</t>
  </si>
  <si>
    <t>Jasieniec w</t>
  </si>
  <si>
    <t>Mogielnica m-w</t>
  </si>
  <si>
    <t>Nowe Miasto nad Pilicą m-w</t>
  </si>
  <si>
    <t>Pniewy w</t>
  </si>
  <si>
    <t>Warka m-w</t>
  </si>
  <si>
    <t>Sochaczew m</t>
  </si>
  <si>
    <t>Brochów w</t>
  </si>
  <si>
    <t>Iłów w</t>
  </si>
  <si>
    <t>Młodzieszyn w</t>
  </si>
  <si>
    <t>Nowa Sucha w</t>
  </si>
  <si>
    <t>Rybno w</t>
  </si>
  <si>
    <t>Sochaczew w</t>
  </si>
  <si>
    <t>Teresin w</t>
  </si>
  <si>
    <t>Żyrardów m</t>
  </si>
  <si>
    <t>Mszczonów m-w</t>
  </si>
  <si>
    <t>Puszcza Mariańska w</t>
  </si>
  <si>
    <t>Radziejowice w</t>
  </si>
  <si>
    <t>Wiskitki w</t>
  </si>
  <si>
    <t>Bemowo dz</t>
  </si>
  <si>
    <t>Białołęka dz</t>
  </si>
  <si>
    <t>Bielany dz</t>
  </si>
  <si>
    <t>Mokotów dz</t>
  </si>
  <si>
    <t>Ochota dz</t>
  </si>
  <si>
    <t>Praga Południe dz</t>
  </si>
  <si>
    <t>Praga Północ dz</t>
  </si>
  <si>
    <t>Rembertów dz</t>
  </si>
  <si>
    <t>Śródmieście dz</t>
  </si>
  <si>
    <t>Targówek dz</t>
  </si>
  <si>
    <t>Ursus dz</t>
  </si>
  <si>
    <t>Ursynów dz</t>
  </si>
  <si>
    <t>Wawer dz</t>
  </si>
  <si>
    <t>Wesoła dz</t>
  </si>
  <si>
    <t>Wilanów dz</t>
  </si>
  <si>
    <t>Włochy dz</t>
  </si>
  <si>
    <t>Wola dz</t>
  </si>
  <si>
    <t>Żoliborz dz</t>
  </si>
  <si>
    <t>Legionowo m</t>
  </si>
  <si>
    <t>Jabłonna w</t>
  </si>
  <si>
    <t>Nieporęt w</t>
  </si>
  <si>
    <t>Serock m-w</t>
  </si>
  <si>
    <t>Wieliszew w</t>
  </si>
  <si>
    <t>Mińsk Mazowiecki m</t>
  </si>
  <si>
    <t>Sulejówek m</t>
  </si>
  <si>
    <t>Cegłów w</t>
  </si>
  <si>
    <t>Dębe Wielkie w</t>
  </si>
  <si>
    <t>Dobre w</t>
  </si>
  <si>
    <t>Halinów m-w</t>
  </si>
  <si>
    <t>Jakubów w</t>
  </si>
  <si>
    <t>Kałuszyn m-w</t>
  </si>
  <si>
    <t>Latowicz w</t>
  </si>
  <si>
    <t>Mińsk Mazowiecki w</t>
  </si>
  <si>
    <t>Mrozy w</t>
  </si>
  <si>
    <t>Siennica w</t>
  </si>
  <si>
    <t>Stanisławów w</t>
  </si>
  <si>
    <t>Józefów m</t>
  </si>
  <si>
    <t>Otwock m</t>
  </si>
  <si>
    <t>Celestynów w</t>
  </si>
  <si>
    <t>Karczew m-w</t>
  </si>
  <si>
    <t>Kołbiel w</t>
  </si>
  <si>
    <t>Osieck w</t>
  </si>
  <si>
    <t>Sobienie-Jeziory w</t>
  </si>
  <si>
    <t>Wiązowna w</t>
  </si>
  <si>
    <t>Kobyłka m</t>
  </si>
  <si>
    <t>Marki m</t>
  </si>
  <si>
    <t>Ząbki m</t>
  </si>
  <si>
    <t>Zielonka m</t>
  </si>
  <si>
    <t>Dąbrówka w</t>
  </si>
  <si>
    <t>Jadów w</t>
  </si>
  <si>
    <t>Klembów w</t>
  </si>
  <si>
    <t>Poświętne w</t>
  </si>
  <si>
    <t>Radzymin m-w</t>
  </si>
  <si>
    <t>Strachówka w</t>
  </si>
  <si>
    <t>Tłuszcz m-w</t>
  </si>
  <si>
    <t>Wołomin m-w</t>
  </si>
  <si>
    <t>Milanówek m</t>
  </si>
  <si>
    <t>Podkowa Leśna m</t>
  </si>
  <si>
    <t>Baranów w</t>
  </si>
  <si>
    <t>Grodzisk Maz. m-w</t>
  </si>
  <si>
    <t>Jaktorów w</t>
  </si>
  <si>
    <t>Żabia Wola w</t>
  </si>
  <si>
    <t>Nowy Dwór Mazowiecki m</t>
  </si>
  <si>
    <t>Czosnów w</t>
  </si>
  <si>
    <t>Leoncin w</t>
  </si>
  <si>
    <t>Nasielsk m-w</t>
  </si>
  <si>
    <t>Pomiechówek w</t>
  </si>
  <si>
    <t>Zakroczym m-w</t>
  </si>
  <si>
    <t>Góra Kalwaria m-w</t>
  </si>
  <si>
    <t>Konstancin-Jeziorna m-w</t>
  </si>
  <si>
    <t>Lesznowola w</t>
  </si>
  <si>
    <t>Piaseczno m-w</t>
  </si>
  <si>
    <t>Prażmów w</t>
  </si>
  <si>
    <t>Tarczyn m-w</t>
  </si>
  <si>
    <t>Piastów m</t>
  </si>
  <si>
    <t>Pruszków m</t>
  </si>
  <si>
    <t>Brwinów m-w</t>
  </si>
  <si>
    <t>Michałowice w</t>
  </si>
  <si>
    <t>Nadarzyn w</t>
  </si>
  <si>
    <t>Raszyn w</t>
  </si>
  <si>
    <t>Błonie m-w</t>
  </si>
  <si>
    <t>Izabelin w</t>
  </si>
  <si>
    <t>Kampinos w</t>
  </si>
  <si>
    <t>Leszno w</t>
  </si>
  <si>
    <t>Łomianki m-w</t>
  </si>
  <si>
    <t>Ożarów Maz. m-w</t>
  </si>
  <si>
    <t>Stare Babice w</t>
  </si>
  <si>
    <t>Pozostali robotnicy  wykonujące prace proste w przemyśle</t>
  </si>
  <si>
    <t>Pracownik prac dorywczych</t>
  </si>
  <si>
    <t>Kierowca ciągnika siodłowego</t>
  </si>
  <si>
    <t>Opiekun klienta</t>
  </si>
  <si>
    <t>711402</t>
  </si>
  <si>
    <t>Pozostali betoniarze, betoniarz zbrojarze i pokrewni</t>
  </si>
  <si>
    <t>Listonosz</t>
  </si>
  <si>
    <t>Monter instalacji i urządzeń sanitarnych</t>
  </si>
  <si>
    <t>Pozostali murarze i pokrewni</t>
  </si>
  <si>
    <t>Salowa</t>
  </si>
  <si>
    <t>712301</t>
  </si>
  <si>
    <t>Pozostali pracownicy wykonujący dorywcze prace proste</t>
  </si>
  <si>
    <t>514203</t>
  </si>
  <si>
    <t>Pomocniczy robotnik drogowy</t>
  </si>
  <si>
    <t>Opiekun osoby starszej</t>
  </si>
  <si>
    <t>Przetwórca owoców i warzyw</t>
  </si>
  <si>
    <t>Pozostali monterzy gdzie indziej niesklasyfikowani</t>
  </si>
  <si>
    <t xml:space="preserve">
w odniesieniu
 do I p 2017 r.
w liczbach
 </t>
  </si>
  <si>
    <t>w odniesieniu
 do I p 2017 r.
w %</t>
  </si>
  <si>
    <t>napływ</t>
  </si>
  <si>
    <t>w I półroczu
 2017 r.</t>
  </si>
  <si>
    <t>w I półroczu
 2018 r.</t>
  </si>
  <si>
    <t>Napływ w I półroczu
2018 r.</t>
  </si>
  <si>
    <t>bezrobotne kobiety</t>
  </si>
  <si>
    <t>bezrobotni ogółem</t>
  </si>
  <si>
    <t xml:space="preserve">wolne miejsca pracy 
i miejsca aktywizacji </t>
  </si>
  <si>
    <t xml:space="preserve">wolne miejsca pracy 
i miejsca aktywizacji zawodowej 
</t>
  </si>
  <si>
    <r>
      <t xml:space="preserve"> WOLNE MIEJSCA PRACY I MIEJSCA AKTYWIZACJIZAWODOWEJ 
WEDŁUG ZAWODÓW I SPECJALNOŚCI
</t>
    </r>
    <r>
      <rPr>
        <sz val="12"/>
        <rFont val="Calibri"/>
        <family val="2"/>
        <charset val="238"/>
      </rPr>
      <t>(według rankingu wolnych miejsc pracy pozyskanych w I półroczu 2018 r. - powyżej 300 ofert)</t>
    </r>
  </si>
  <si>
    <r>
      <t xml:space="preserve">RELACJE POMIĘDZY NAPŁYWEM BEZROBOTNYCH
 I NAPŁYWEM WOLNYCH MIEJSC PRACY W POSZCZEGÓLNYCH GRUPACH ZAWODÓW
</t>
    </r>
    <r>
      <rPr>
        <sz val="11"/>
        <rFont val="Calibri"/>
        <family val="2"/>
        <charset val="238"/>
      </rPr>
      <t>(według rankingu wolnych miejsc pracy pozyskanych w I półroczu 2018 r.)</t>
    </r>
  </si>
  <si>
    <t>5162</t>
  </si>
  <si>
    <t>Osoby do towarzystwa</t>
  </si>
  <si>
    <t>2240</t>
  </si>
  <si>
    <t>Specjaliści do spraw ratownictwa medycznego</t>
  </si>
  <si>
    <t>MONITORING  POŚREDNICTWA PRACY W WOJEWÓDZTWIE MAZOWIECKIM W I PÓŁROCZU 2018 ROKU</t>
  </si>
  <si>
    <t>efektywność wykorzystania pozyskanych miejsc pracy (rub. 10:(rub. 6+rub.8 -rub.9)</t>
  </si>
  <si>
    <t xml:space="preserve">liczba wolnych miejsc pracy 
na koniec 
czerwca 2018 r.
</t>
  </si>
  <si>
    <t>liczba kontaktów z pracodawcami</t>
  </si>
  <si>
    <t>pozyskane wolne miejsca pracy</t>
  </si>
  <si>
    <t>liczba wolnych miejsc pracyprzechodzących 
na rok 2018</t>
  </si>
  <si>
    <t>liczba anulowanych miejsc pracy</t>
  </si>
  <si>
    <t>zrealizowane wolne miejsca pracy</t>
  </si>
  <si>
    <t>p. warszawski zachodni</t>
  </si>
  <si>
    <t>% udział 
w ogółem</t>
  </si>
  <si>
    <t>000000</t>
  </si>
  <si>
    <t>331403</t>
  </si>
  <si>
    <t>Technik ekonomista</t>
  </si>
  <si>
    <t>753105</t>
  </si>
  <si>
    <t>Krawiec</t>
  </si>
  <si>
    <t>263102</t>
  </si>
  <si>
    <t>Ekonomista</t>
  </si>
  <si>
    <t>311504</t>
  </si>
  <si>
    <t>Technik mechanik</t>
  </si>
  <si>
    <t>961302</t>
  </si>
  <si>
    <t>Robotnik placowy</t>
  </si>
  <si>
    <t>753303</t>
  </si>
  <si>
    <t>Szwaczka ręczna</t>
  </si>
  <si>
    <t>932101</t>
  </si>
  <si>
    <t>751201</t>
  </si>
  <si>
    <t>Cukiernik</t>
  </si>
  <si>
    <t>723105</t>
  </si>
  <si>
    <t>Mechanik samochodów osobowych</t>
  </si>
  <si>
    <t>833203</t>
  </si>
  <si>
    <t>752205</t>
  </si>
  <si>
    <t>Stolarz</t>
  </si>
  <si>
    <t>751204</t>
  </si>
  <si>
    <t>Piekarz</t>
  </si>
  <si>
    <t>242217</t>
  </si>
  <si>
    <t>Specjalista administracji publicznej</t>
  </si>
  <si>
    <t>613003</t>
  </si>
  <si>
    <t>Rolnik</t>
  </si>
  <si>
    <t>235921</t>
  </si>
  <si>
    <t>Pedagog</t>
  </si>
  <si>
    <t>322002</t>
  </si>
  <si>
    <t>Technik żywienia i gospodarstwa domowego</t>
  </si>
  <si>
    <t>712601</t>
  </si>
  <si>
    <t>Hydraulik</t>
  </si>
  <si>
    <t>722314</t>
  </si>
  <si>
    <t>Tokarz w metalu</t>
  </si>
  <si>
    <t>311204</t>
  </si>
  <si>
    <t>Technik budownictwa</t>
  </si>
  <si>
    <t>334306</t>
  </si>
  <si>
    <t>243106</t>
  </si>
  <si>
    <t>Specjalista do spraw markietinku i handlu</t>
  </si>
  <si>
    <t>314207</t>
  </si>
  <si>
    <t>Technik rolnik</t>
  </si>
  <si>
    <t>351203</t>
  </si>
  <si>
    <t>Technik informatyk</t>
  </si>
  <si>
    <t>815605</t>
  </si>
  <si>
    <t>Obuwnik przemysłowy</t>
  </si>
  <si>
    <t>541390</t>
  </si>
  <si>
    <t>Pozostali pracownicy ochrony osób i mienia</t>
  </si>
  <si>
    <t>752208</t>
  </si>
  <si>
    <t>Stolarz meblowy</t>
  </si>
  <si>
    <t>962902</t>
  </si>
  <si>
    <t>Dozorca</t>
  </si>
  <si>
    <t>832202</t>
  </si>
  <si>
    <t>343404</t>
  </si>
  <si>
    <t>Technik żywienia i usług gastronomicznych</t>
  </si>
  <si>
    <t>723307</t>
  </si>
  <si>
    <t>Mechanik maszyn i urządzeń przemysłowych</t>
  </si>
  <si>
    <t>741207</t>
  </si>
  <si>
    <t>Elektromonter (elektryk) zakładowy</t>
  </si>
  <si>
    <t>242190</t>
  </si>
  <si>
    <t>Pozostali specjaliści  do spraw zarządzania i organizacji</t>
  </si>
  <si>
    <t>311408</t>
  </si>
  <si>
    <t>Technik elektronik</t>
  </si>
  <si>
    <t>711503</t>
  </si>
  <si>
    <t>Stolarz budowlany</t>
  </si>
  <si>
    <t>311303</t>
  </si>
  <si>
    <t>Technik elektryk</t>
  </si>
  <si>
    <t>422402</t>
  </si>
  <si>
    <t>Technik hotelarstwa</t>
  </si>
  <si>
    <t>241304</t>
  </si>
  <si>
    <t>Specjalista bankowości</t>
  </si>
  <si>
    <t>713203</t>
  </si>
  <si>
    <t>Lakiernik samochodowy</t>
  </si>
  <si>
    <t>834103</t>
  </si>
  <si>
    <t>Mechanik-operator pojazdów i maszyn rolniczych</t>
  </si>
  <si>
    <t>311924</t>
  </si>
  <si>
    <t>Technik technologii odzieży</t>
  </si>
  <si>
    <t>721306</t>
  </si>
  <si>
    <t>Blacharz samochodowy</t>
  </si>
  <si>
    <t>818990</t>
  </si>
  <si>
    <t>Pozostali operatorzy stacjonarnych maszyn i urzadzeń gdzie indziej niesklasyfikowani</t>
  </si>
  <si>
    <t>242113</t>
  </si>
  <si>
    <t>Specjalista do spraw organizacji usług gastronomicznych, hotelowych i turystycznych</t>
  </si>
  <si>
    <t>422602</t>
  </si>
  <si>
    <t>Recepcjonista</t>
  </si>
  <si>
    <t>932990</t>
  </si>
  <si>
    <t>711401</t>
  </si>
  <si>
    <t>Betoniarz</t>
  </si>
  <si>
    <t>931205</t>
  </si>
  <si>
    <t>821304</t>
  </si>
  <si>
    <t>Monter podzespołów i zespołów elektronicznych</t>
  </si>
  <si>
    <t>234201</t>
  </si>
  <si>
    <t>Nauczyciel przedszkola</t>
  </si>
  <si>
    <t>611104</t>
  </si>
  <si>
    <t>Rolnik upraw polowych</t>
  </si>
  <si>
    <t>911206</t>
  </si>
  <si>
    <t>513202</t>
  </si>
  <si>
    <t>Barman</t>
  </si>
  <si>
    <t>712604</t>
  </si>
  <si>
    <t>261990</t>
  </si>
  <si>
    <t>Pozostali specjaliści z dziedziny prawa gdzie indziej niesklasyfikowani</t>
  </si>
  <si>
    <t>441990</t>
  </si>
  <si>
    <t>731802</t>
  </si>
  <si>
    <t>Dziewiarz</t>
  </si>
  <si>
    <t>234113</t>
  </si>
  <si>
    <t>Nauczyciel nauczania początkowego</t>
  </si>
  <si>
    <t>514202</t>
  </si>
  <si>
    <t>Kosmetyczka</t>
  </si>
  <si>
    <t>314205</t>
  </si>
  <si>
    <t>Technik ogrodnik</t>
  </si>
  <si>
    <t>233008</t>
  </si>
  <si>
    <t>Nauczyciel języka obcego</t>
  </si>
  <si>
    <t>143990</t>
  </si>
  <si>
    <t>Pozostali kierownicy do spraw innych typów usług gdzie indziej niesklasyfikowani</t>
  </si>
  <si>
    <t>263304</t>
  </si>
  <si>
    <t>Politolog</t>
  </si>
  <si>
    <t>242290</t>
  </si>
  <si>
    <t>Pozostali specjaliści  do spraw administracji i rozwoju</t>
  </si>
  <si>
    <t>751105</t>
  </si>
  <si>
    <t>Rzeżnik-wędliniarz</t>
  </si>
  <si>
    <t>514105</t>
  </si>
  <si>
    <t>Technik usług fryzjerskich</t>
  </si>
  <si>
    <t>911101</t>
  </si>
  <si>
    <t>Pomoc domowa</t>
  </si>
  <si>
    <t>911202</t>
  </si>
  <si>
    <t>Palacz pieców zwykłych</t>
  </si>
  <si>
    <t>222101</t>
  </si>
  <si>
    <t>Pielęgniarka</t>
  </si>
  <si>
    <t>522303</t>
  </si>
  <si>
    <t>Sprzedawca w branży przemysłowej</t>
  </si>
  <si>
    <t>741290</t>
  </si>
  <si>
    <t>Pozostali elektromechanicy i elektromonterzy</t>
  </si>
  <si>
    <t>541315</t>
  </si>
  <si>
    <t>Technik ochrony fizycznej osób i mienia</t>
  </si>
  <si>
    <t>241306</t>
  </si>
  <si>
    <t>Specjalista do spraw finansów</t>
  </si>
  <si>
    <t>331402</t>
  </si>
  <si>
    <t>Technik agrobiznesu</t>
  </si>
  <si>
    <t>741203</t>
  </si>
  <si>
    <t>Elektromechanik pojazdów samochodowych</t>
  </si>
  <si>
    <t>611306</t>
  </si>
  <si>
    <t>Ogrodnik terenów zieleni</t>
  </si>
  <si>
    <t>242108</t>
  </si>
  <si>
    <t>Specjalista do spraw logistyki</t>
  </si>
  <si>
    <t>514207</t>
  </si>
  <si>
    <t>Technik usług kosmetycznych</t>
  </si>
  <si>
    <t>633001</t>
  </si>
  <si>
    <t>Rolnik produkcji roślinnej i zwierzęcej pracujący na własne potrzeby</t>
  </si>
  <si>
    <t>722301</t>
  </si>
  <si>
    <t>Frezer</t>
  </si>
  <si>
    <t>723190</t>
  </si>
  <si>
    <t>Pozostali mechanicy pojazdów samochodowych</t>
  </si>
  <si>
    <t>532201</t>
  </si>
  <si>
    <t>Opiekunka domowa</t>
  </si>
  <si>
    <t>325905</t>
  </si>
  <si>
    <t>Opiekunka dziecięca</t>
  </si>
  <si>
    <t>524502</t>
  </si>
  <si>
    <t>Sprzedawca w stacji paliw</t>
  </si>
  <si>
    <t>834101</t>
  </si>
  <si>
    <t>Kierowca ciągnika rolniczego</t>
  </si>
  <si>
    <t>325511</t>
  </si>
  <si>
    <t>Technik ochrony środowiska</t>
  </si>
  <si>
    <t>712204</t>
  </si>
  <si>
    <t>Posadzkarz</t>
  </si>
  <si>
    <t>251902</t>
  </si>
  <si>
    <t>Specjalista zastosowań informatyki</t>
  </si>
  <si>
    <t>311937</t>
  </si>
  <si>
    <t>Kontroler jakości wyrobów przemysłowych</t>
  </si>
  <si>
    <t>723390</t>
  </si>
  <si>
    <t>Pozostali mechanicy maszyn i urządzeń rolniczych i przemysłowych</t>
  </si>
  <si>
    <t>816029</t>
  </si>
  <si>
    <t>Operator urządzeń przetwórstwa owocowo-warzywnego</t>
  </si>
  <si>
    <t>723304</t>
  </si>
  <si>
    <t>Mechanik maszyn i urządzeń do obróbki metali</t>
  </si>
  <si>
    <t>233025</t>
  </si>
  <si>
    <t>Nauczyciel wychowania fizycznego</t>
  </si>
  <si>
    <t>742201</t>
  </si>
  <si>
    <t>Monter instalacji i urzadzeń telekomunikacyjnych (telemonter)</t>
  </si>
  <si>
    <t>933301</t>
  </si>
  <si>
    <t>Ładowacz</t>
  </si>
  <si>
    <t>264201</t>
  </si>
  <si>
    <t>Dziennikarz</t>
  </si>
  <si>
    <t>723104</t>
  </si>
  <si>
    <t>Mechanik samochodów ciężarowych</t>
  </si>
  <si>
    <t>263401</t>
  </si>
  <si>
    <t>Psycholog</t>
  </si>
  <si>
    <t>962906</t>
  </si>
  <si>
    <t>Wożny</t>
  </si>
  <si>
    <t>229201</t>
  </si>
  <si>
    <t>Fizjoterapeuta</t>
  </si>
  <si>
    <t>241103</t>
  </si>
  <si>
    <t>Specjalista do spraw rachunkowości</t>
  </si>
  <si>
    <t>732303</t>
  </si>
  <si>
    <t>Introligator poligraficzny</t>
  </si>
  <si>
    <t>334390</t>
  </si>
  <si>
    <t>Pozostali pracownicy administracyjni i sekretarze biura zarządu</t>
  </si>
  <si>
    <t>233012</t>
  </si>
  <si>
    <t>Nauczyciel języka polskiego</t>
  </si>
  <si>
    <t>264302</t>
  </si>
  <si>
    <t>Filolog języka nowożytnego</t>
  </si>
  <si>
    <t>541306</t>
  </si>
  <si>
    <t>Portier</t>
  </si>
  <si>
    <t>325402</t>
  </si>
  <si>
    <t>Technik masażysta</t>
  </si>
  <si>
    <t>753402</t>
  </si>
  <si>
    <t>Tapicer</t>
  </si>
  <si>
    <t>311513</t>
  </si>
  <si>
    <t>Technik pojazdów samochodowych</t>
  </si>
  <si>
    <t>712904</t>
  </si>
  <si>
    <t>Technolog robót wykończeniowych w budownictwie</t>
  </si>
  <si>
    <t>122102</t>
  </si>
  <si>
    <t>Kierownik działu sprzedaży</t>
  </si>
  <si>
    <t>343204</t>
  </si>
  <si>
    <t>Plastyk</t>
  </si>
  <si>
    <t>611190</t>
  </si>
  <si>
    <t>Pozostali rolnicy upraw polowych</t>
  </si>
  <si>
    <t>121303</t>
  </si>
  <si>
    <t>Naczelnik/kierownik wydziału</t>
  </si>
  <si>
    <t>741201</t>
  </si>
  <si>
    <t>Elektromechanik</t>
  </si>
  <si>
    <t>143909</t>
  </si>
  <si>
    <t>Kierownik/właściciel zakładu usługowego</t>
  </si>
  <si>
    <t>142004</t>
  </si>
  <si>
    <t>Kierownik sklepu/supermarkietu</t>
  </si>
  <si>
    <t>263204</t>
  </si>
  <si>
    <t>Socjolog</t>
  </si>
  <si>
    <t>421101</t>
  </si>
  <si>
    <t>Asystent usług pocztowych</t>
  </si>
  <si>
    <t>422103</t>
  </si>
  <si>
    <t>Technik obsługi turystycznej</t>
  </si>
  <si>
    <t>216101</t>
  </si>
  <si>
    <t>Architekt</t>
  </si>
  <si>
    <t>311101</t>
  </si>
  <si>
    <t>Laborant chemiczny</t>
  </si>
  <si>
    <t>753702</t>
  </si>
  <si>
    <t>Kaletnik</t>
  </si>
  <si>
    <t>422603</t>
  </si>
  <si>
    <t>Rejestratorka medyczna</t>
  </si>
  <si>
    <t>611390</t>
  </si>
  <si>
    <t>Pozostali ogrodnicy</t>
  </si>
  <si>
    <t>214202</t>
  </si>
  <si>
    <t>Inżynier budownictwa-budownictwo ogólne</t>
  </si>
  <si>
    <t>441203</t>
  </si>
  <si>
    <t>753202</t>
  </si>
  <si>
    <t>Krojczy</t>
  </si>
  <si>
    <t>311104</t>
  </si>
  <si>
    <t>Technik geodeta</t>
  </si>
  <si>
    <t>243304</t>
  </si>
  <si>
    <t>Specjalista do spraw kluczowych klientów (key account manager)</t>
  </si>
  <si>
    <t>333107</t>
  </si>
  <si>
    <t>Technik logistyk</t>
  </si>
  <si>
    <t>314403</t>
  </si>
  <si>
    <t>Technik technologii żywności</t>
  </si>
  <si>
    <t>334302</t>
  </si>
  <si>
    <t>Asystent dyrektora</t>
  </si>
  <si>
    <t>422301</t>
  </si>
  <si>
    <t>Operator centrali telefonicznej</t>
  </si>
  <si>
    <t>611303</t>
  </si>
  <si>
    <t>Ogrodnik</t>
  </si>
  <si>
    <t>713101</t>
  </si>
  <si>
    <t>Malarz-tapeciarz</t>
  </si>
  <si>
    <t>912103</t>
  </si>
  <si>
    <t>Prasowaczka ręczna</t>
  </si>
  <si>
    <t>243107</t>
  </si>
  <si>
    <t>Specjalista do spraw reklamy</t>
  </si>
  <si>
    <t>311512</t>
  </si>
  <si>
    <t>Technik mechanizacji rolnictwa</t>
  </si>
  <si>
    <t>522103</t>
  </si>
  <si>
    <t>Właściciel małego sklepu</t>
  </si>
  <si>
    <t>753606</t>
  </si>
  <si>
    <t>Szewc</t>
  </si>
  <si>
    <t>216602</t>
  </si>
  <si>
    <t>Grafik komputerowy multimediów</t>
  </si>
  <si>
    <t>431102</t>
  </si>
  <si>
    <t>Fakturzystka</t>
  </si>
  <si>
    <t>712703</t>
  </si>
  <si>
    <t>Monter/konserwator instalacji wentylacyjnych i klimatyzacyjnych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</si>
</sst>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z_ł_-;\-* #,##0\ _z_ł_-;_-* &quot;-&quot;\ _z_ł_-;_-@_-"/>
    <numFmt numFmtId="164" formatCode="mmmm\ yy"/>
    <numFmt numFmtId="165" formatCode="0.0%"/>
    <numFmt numFmtId="166" formatCode="0.0"/>
    <numFmt numFmtId="167" formatCode="#,##0&quot; F&quot;_);[Red]\(#,##0&quot; F&quot;\)"/>
    <numFmt numFmtId="168" formatCode="#,##0.00&quot; F&quot;_);[Red]\(#,##0.00&quot; F&quot;\)"/>
    <numFmt numFmtId="169" formatCode="#,##0.0"/>
  </numFmts>
  <fonts count="43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Helv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6"/>
      <name val="Calibri"/>
      <family val="2"/>
      <charset val="238"/>
    </font>
    <font>
      <sz val="12"/>
      <name val="Calibri"/>
      <family val="2"/>
      <charset val="238"/>
    </font>
    <font>
      <b/>
      <sz val="8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0"/>
      <name val="MS Sans Serif"/>
      <family val="2"/>
      <charset val="238"/>
    </font>
    <font>
      <b/>
      <sz val="7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FE3"/>
        <bgColor indexed="64"/>
      </patternFill>
    </fill>
    <fill>
      <patternFill patternType="solid">
        <fgColor rgb="FFEF7A84"/>
        <bgColor indexed="64"/>
      </patternFill>
    </fill>
    <fill>
      <patternFill patternType="solid">
        <fgColor rgb="FF00C1F9"/>
        <bgColor indexed="64"/>
      </patternFill>
    </fill>
    <fill>
      <patternFill patternType="solid">
        <fgColor rgb="FF87878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6" fillId="0" borderId="0"/>
    <xf numFmtId="0" fontId="9" fillId="0" borderId="0"/>
    <xf numFmtId="41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" fontId="11" fillId="0" borderId="0" applyFont="0"/>
    <xf numFmtId="0" fontId="12" fillId="0" borderId="0"/>
    <xf numFmtId="0" fontId="12" fillId="0" borderId="0"/>
    <xf numFmtId="0" fontId="1" fillId="0" borderId="0"/>
    <xf numFmtId="0" fontId="27" fillId="0" borderId="0"/>
    <xf numFmtId="0" fontId="6" fillId="0" borderId="0"/>
    <xf numFmtId="0" fontId="6" fillId="0" borderId="0"/>
  </cellStyleXfs>
  <cellXfs count="620">
    <xf numFmtId="0" fontId="0" fillId="0" borderId="0" xfId="0"/>
    <xf numFmtId="3" fontId="14" fillId="0" borderId="2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14" fillId="0" borderId="3" xfId="0" applyNumberFormat="1" applyFont="1" applyFill="1" applyBorder="1" applyAlignment="1" applyProtection="1">
      <alignment horizontal="right" vertical="center" wrapText="1"/>
    </xf>
    <xf numFmtId="3" fontId="13" fillId="0" borderId="2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</xf>
    <xf numFmtId="3" fontId="13" fillId="0" borderId="3" xfId="0" applyNumberFormat="1" applyFont="1" applyFill="1" applyBorder="1" applyAlignment="1" applyProtection="1">
      <alignment horizontal="right" vertical="center" wrapText="1"/>
    </xf>
    <xf numFmtId="0" fontId="16" fillId="0" borderId="0" xfId="0" applyFont="1"/>
    <xf numFmtId="0" fontId="18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6" fillId="0" borderId="1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0" fontId="16" fillId="0" borderId="0" xfId="0" applyFont="1" applyAlignment="1">
      <alignment horizontal="left"/>
    </xf>
    <xf numFmtId="3" fontId="20" fillId="0" borderId="1" xfId="0" applyNumberFormat="1" applyFont="1" applyFill="1" applyBorder="1" applyAlignment="1">
      <alignment horizontal="right" vertical="center"/>
    </xf>
    <xf numFmtId="165" fontId="20" fillId="0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 applyProtection="1">
      <alignment horizontal="right" vertical="center"/>
    </xf>
    <xf numFmtId="165" fontId="16" fillId="0" borderId="1" xfId="0" applyNumberFormat="1" applyFont="1" applyFill="1" applyBorder="1" applyAlignment="1">
      <alignment horizontal="right" vertical="center"/>
    </xf>
    <xf numFmtId="165" fontId="19" fillId="0" borderId="1" xfId="0" applyNumberFormat="1" applyFont="1" applyFill="1" applyBorder="1" applyAlignment="1">
      <alignment horizontal="right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3" fontId="16" fillId="0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6" fillId="2" borderId="1" xfId="0" applyFont="1" applyFill="1" applyBorder="1" applyAlignment="1" applyProtection="1">
      <alignment vertical="center"/>
    </xf>
    <xf numFmtId="3" fontId="16" fillId="0" borderId="1" xfId="0" applyNumberFormat="1" applyFont="1" applyBorder="1" applyAlignment="1">
      <alignment vertical="center"/>
    </xf>
    <xf numFmtId="165" fontId="19" fillId="0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165" fontId="19" fillId="0" borderId="0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vertical="center"/>
    </xf>
    <xf numFmtId="3" fontId="19" fillId="5" borderId="1" xfId="0" applyNumberFormat="1" applyFont="1" applyFill="1" applyBorder="1" applyAlignment="1">
      <alignment horizontal="right" vertical="center"/>
    </xf>
    <xf numFmtId="165" fontId="19" fillId="5" borderId="1" xfId="0" applyNumberFormat="1" applyFont="1" applyFill="1" applyBorder="1" applyAlignment="1">
      <alignment horizontal="right" vertical="center"/>
    </xf>
    <xf numFmtId="165" fontId="19" fillId="4" borderId="1" xfId="0" applyNumberFormat="1" applyFont="1" applyFill="1" applyBorder="1" applyAlignment="1">
      <alignment horizontal="right" vertical="center"/>
    </xf>
    <xf numFmtId="3" fontId="20" fillId="4" borderId="1" xfId="0" applyNumberFormat="1" applyFont="1" applyFill="1" applyBorder="1" applyAlignment="1">
      <alignment horizontal="right" vertical="center"/>
    </xf>
    <xf numFmtId="165" fontId="20" fillId="4" borderId="1" xfId="0" applyNumberFormat="1" applyFont="1" applyFill="1" applyBorder="1" applyAlignment="1">
      <alignment vertical="center"/>
    </xf>
    <xf numFmtId="3" fontId="20" fillId="4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 applyProtection="1">
      <alignment vertical="center" wrapText="1"/>
    </xf>
    <xf numFmtId="3" fontId="16" fillId="6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Alignment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1" fillId="0" borderId="1" xfId="0" applyFont="1" applyBorder="1" applyAlignment="1">
      <alignment vertical="center"/>
    </xf>
    <xf numFmtId="166" fontId="16" fillId="0" borderId="1" xfId="0" applyNumberFormat="1" applyFont="1" applyBorder="1" applyAlignment="1" applyProtection="1">
      <alignment horizontal="right" vertical="center"/>
      <protection locked="0"/>
    </xf>
    <xf numFmtId="3" fontId="16" fillId="0" borderId="1" xfId="0" applyNumberFormat="1" applyFont="1" applyFill="1" applyBorder="1" applyAlignment="1" applyProtection="1">
      <alignment horizontal="right" vertical="center"/>
    </xf>
    <xf numFmtId="3" fontId="19" fillId="0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3" fontId="21" fillId="0" borderId="1" xfId="0" applyNumberFormat="1" applyFont="1" applyBorder="1" applyAlignment="1">
      <alignment vertical="center"/>
    </xf>
    <xf numFmtId="166" fontId="19" fillId="0" borderId="1" xfId="0" applyNumberFormat="1" applyFont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3" fontId="19" fillId="5" borderId="1" xfId="0" applyNumberFormat="1" applyFont="1" applyFill="1" applyBorder="1" applyAlignment="1">
      <alignment vertical="center"/>
    </xf>
    <xf numFmtId="3" fontId="16" fillId="0" borderId="1" xfId="0" applyNumberFormat="1" applyFont="1" applyBorder="1" applyAlignment="1">
      <alignment horizontal="right" vertical="center"/>
    </xf>
    <xf numFmtId="0" fontId="21" fillId="0" borderId="0" xfId="0" applyFont="1"/>
    <xf numFmtId="3" fontId="19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Fill="1" applyBorder="1" applyAlignment="1">
      <alignment vertical="center"/>
    </xf>
    <xf numFmtId="164" fontId="25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5" fontId="20" fillId="4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165" fontId="16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0" fontId="19" fillId="0" borderId="1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vertical="center"/>
    </xf>
    <xf numFmtId="3" fontId="16" fillId="0" borderId="0" xfId="7" applyNumberFormat="1" applyFont="1" applyAlignment="1">
      <alignment vertical="center"/>
    </xf>
    <xf numFmtId="3" fontId="20" fillId="0" borderId="0" xfId="7" applyNumberFormat="1" applyFont="1" applyFill="1" applyAlignment="1">
      <alignment horizontal="center" vertical="center"/>
    </xf>
    <xf numFmtId="3" fontId="20" fillId="0" borderId="0" xfId="7" applyNumberFormat="1" applyFont="1" applyAlignment="1">
      <alignment horizontal="center" vertical="center"/>
    </xf>
    <xf numFmtId="3" fontId="16" fillId="0" borderId="0" xfId="7" applyNumberFormat="1" applyFont="1" applyFill="1" applyAlignment="1">
      <alignment vertical="center"/>
    </xf>
    <xf numFmtId="0" fontId="14" fillId="4" borderId="1" xfId="16" applyFont="1" applyFill="1" applyBorder="1" applyAlignment="1" applyProtection="1">
      <alignment horizontal="center" vertical="center" wrapText="1"/>
    </xf>
    <xf numFmtId="3" fontId="14" fillId="4" borderId="1" xfId="16" applyNumberFormat="1" applyFont="1" applyFill="1" applyBorder="1" applyAlignment="1" applyProtection="1">
      <alignment horizontal="center" vertical="center" wrapText="1"/>
    </xf>
    <xf numFmtId="3" fontId="19" fillId="0" borderId="0" xfId="7" applyNumberFormat="1" applyFont="1" applyAlignment="1">
      <alignment horizontal="right" vertical="center"/>
    </xf>
    <xf numFmtId="3" fontId="19" fillId="0" borderId="0" xfId="7" applyNumberFormat="1" applyFont="1" applyAlignment="1">
      <alignment vertical="center"/>
    </xf>
    <xf numFmtId="3" fontId="16" fillId="0" borderId="0" xfId="7" applyNumberFormat="1" applyFont="1" applyAlignment="1">
      <alignment horizontal="right" vertical="center"/>
    </xf>
    <xf numFmtId="3" fontId="16" fillId="0" borderId="0" xfId="7" applyNumberFormat="1" applyFont="1" applyAlignment="1">
      <alignment horizontal="center" vertical="center"/>
    </xf>
    <xf numFmtId="3" fontId="16" fillId="0" borderId="0" xfId="7" applyNumberFormat="1" applyFont="1" applyAlignment="1">
      <alignment horizontal="left" vertical="top" wrapText="1"/>
    </xf>
    <xf numFmtId="0" fontId="16" fillId="0" borderId="0" xfId="16" applyFont="1" applyFill="1"/>
    <xf numFmtId="3" fontId="19" fillId="0" borderId="1" xfId="7" applyNumberFormat="1" applyFont="1" applyFill="1" applyBorder="1" applyAlignment="1">
      <alignment horizontal="center" vertical="center" wrapText="1"/>
    </xf>
    <xf numFmtId="3" fontId="17" fillId="4" borderId="1" xfId="7" applyNumberFormat="1" applyFont="1" applyFill="1" applyBorder="1" applyAlignment="1">
      <alignment horizontal="left" vertical="center" wrapText="1"/>
    </xf>
    <xf numFmtId="3" fontId="17" fillId="4" borderId="1" xfId="7" applyNumberFormat="1" applyFont="1" applyFill="1" applyBorder="1" applyAlignment="1">
      <alignment horizontal="right" vertical="center" wrapText="1"/>
    </xf>
    <xf numFmtId="3" fontId="20" fillId="4" borderId="1" xfId="7" applyNumberFormat="1" applyFont="1" applyFill="1" applyBorder="1" applyAlignment="1">
      <alignment horizontal="right" vertical="center"/>
    </xf>
    <xf numFmtId="0" fontId="19" fillId="0" borderId="0" xfId="16" applyFont="1" applyFill="1"/>
    <xf numFmtId="3" fontId="20" fillId="0" borderId="1" xfId="7" applyNumberFormat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0" fontId="16" fillId="0" borderId="0" xfId="7" applyFont="1" applyFill="1" applyAlignment="1">
      <alignment vertical="center"/>
    </xf>
    <xf numFmtId="3" fontId="20" fillId="0" borderId="1" xfId="7" applyNumberFormat="1" applyFont="1" applyBorder="1" applyAlignment="1">
      <alignment horizontal="center" vertical="center" wrapText="1"/>
    </xf>
    <xf numFmtId="0" fontId="21" fillId="0" borderId="1" xfId="7" applyFont="1" applyBorder="1" applyAlignment="1">
      <alignment vertical="center"/>
    </xf>
    <xf numFmtId="3" fontId="21" fillId="0" borderId="1" xfId="7" applyNumberFormat="1" applyFont="1" applyBorder="1" applyAlignment="1">
      <alignment vertical="center"/>
    </xf>
    <xf numFmtId="0" fontId="21" fillId="0" borderId="1" xfId="7" applyFont="1" applyBorder="1" applyAlignment="1">
      <alignment vertical="center" wrapText="1"/>
    </xf>
    <xf numFmtId="0" fontId="21" fillId="0" borderId="1" xfId="7" applyFont="1" applyBorder="1" applyAlignment="1" applyProtection="1">
      <alignment vertical="center" wrapText="1"/>
    </xf>
    <xf numFmtId="0" fontId="16" fillId="0" borderId="0" xfId="7" applyFont="1" applyAlignment="1">
      <alignment horizontal="center" vertical="center"/>
    </xf>
    <xf numFmtId="3" fontId="16" fillId="0" borderId="0" xfId="7" applyNumberFormat="1" applyFont="1" applyBorder="1" applyAlignment="1">
      <alignment horizontal="right" vertical="center"/>
    </xf>
    <xf numFmtId="0" fontId="16" fillId="0" borderId="0" xfId="7" applyFont="1" applyBorder="1" applyAlignment="1">
      <alignment vertical="center"/>
    </xf>
    <xf numFmtId="3" fontId="16" fillId="0" borderId="0" xfId="7" applyNumberFormat="1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0" fontId="16" fillId="0" borderId="1" xfId="0" applyFont="1" applyBorder="1" applyAlignment="1" applyProtection="1">
      <alignment vertical="center" wrapText="1"/>
    </xf>
    <xf numFmtId="3" fontId="16" fillId="0" borderId="0" xfId="0" applyNumberFormat="1" applyFont="1"/>
    <xf numFmtId="3" fontId="16" fillId="0" borderId="0" xfId="0" applyNumberFormat="1" applyFont="1" applyFill="1"/>
    <xf numFmtId="3" fontId="16" fillId="0" borderId="0" xfId="0" applyNumberFormat="1" applyFont="1" applyFill="1" applyBorder="1"/>
    <xf numFmtId="0" fontId="16" fillId="0" borderId="0" xfId="0" applyFont="1" applyFill="1" applyBorder="1"/>
    <xf numFmtId="165" fontId="19" fillId="0" borderId="0" xfId="0" applyNumberFormat="1" applyFont="1" applyBorder="1" applyAlignment="1">
      <alignment horizontal="right"/>
    </xf>
    <xf numFmtId="3" fontId="19" fillId="4" borderId="1" xfId="0" applyNumberFormat="1" applyFont="1" applyFill="1" applyBorder="1" applyAlignment="1">
      <alignment vertical="center"/>
    </xf>
    <xf numFmtId="3" fontId="17" fillId="0" borderId="0" xfId="0" applyNumberFormat="1" applyFont="1" applyAlignment="1"/>
    <xf numFmtId="3" fontId="19" fillId="0" borderId="0" xfId="0" applyNumberFormat="1" applyFont="1"/>
    <xf numFmtId="3" fontId="20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right" vertical="center"/>
    </xf>
    <xf numFmtId="165" fontId="2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 applyProtection="1">
      <alignment horizontal="left" vertical="center" wrapText="1"/>
    </xf>
    <xf numFmtId="0" fontId="20" fillId="4" borderId="1" xfId="0" applyFont="1" applyFill="1" applyBorder="1" applyAlignment="1">
      <alignment horizontal="left" vertical="center"/>
    </xf>
    <xf numFmtId="3" fontId="16" fillId="0" borderId="0" xfId="0" applyNumberFormat="1" applyFont="1" applyBorder="1" applyAlignment="1">
      <alignment horizontal="right" vertical="center"/>
    </xf>
    <xf numFmtId="164" fontId="20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 applyProtection="1">
      <alignment vertical="center" wrapText="1"/>
    </xf>
    <xf numFmtId="0" fontId="20" fillId="4" borderId="1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3" fontId="21" fillId="0" borderId="0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3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 wrapText="1"/>
    </xf>
    <xf numFmtId="165" fontId="20" fillId="0" borderId="0" xfId="0" quotePrefix="1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165" fontId="16" fillId="0" borderId="0" xfId="0" applyNumberFormat="1" applyFont="1" applyAlignment="1">
      <alignment vertical="center"/>
    </xf>
    <xf numFmtId="165" fontId="20" fillId="0" borderId="1" xfId="5" applyNumberFormat="1" applyFont="1" applyFill="1" applyBorder="1" applyAlignment="1">
      <alignment horizontal="right" vertical="center"/>
    </xf>
    <xf numFmtId="165" fontId="16" fillId="0" borderId="1" xfId="0" applyNumberFormat="1" applyFont="1" applyBorder="1" applyAlignment="1">
      <alignment horizontal="right" vertical="center"/>
    </xf>
    <xf numFmtId="165" fontId="20" fillId="0" borderId="1" xfId="0" applyNumberFormat="1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1" fontId="21" fillId="0" borderId="0" xfId="0" applyNumberFormat="1" applyFont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3" fontId="20" fillId="0" borderId="1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vertical="center"/>
    </xf>
    <xf numFmtId="165" fontId="20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3" fontId="20" fillId="0" borderId="1" xfId="0" applyNumberFormat="1" applyFont="1" applyFill="1" applyBorder="1" applyAlignment="1" applyProtection="1">
      <alignment horizontal="center" vertical="center"/>
    </xf>
    <xf numFmtId="3" fontId="20" fillId="0" borderId="1" xfId="14" applyNumberFormat="1" applyFont="1" applyFill="1" applyBorder="1" applyAlignment="1">
      <alignment vertical="center"/>
    </xf>
    <xf numFmtId="0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3" fontId="20" fillId="0" borderId="1" xfId="4" applyNumberFormat="1" applyFont="1" applyFill="1" applyBorder="1" applyAlignment="1">
      <alignment horizontal="right" vertical="center"/>
    </xf>
    <xf numFmtId="3" fontId="20" fillId="0" borderId="1" xfId="3" applyNumberFormat="1" applyFont="1" applyFill="1" applyBorder="1" applyAlignment="1">
      <alignment horizontal="right" vertical="center"/>
    </xf>
    <xf numFmtId="0" fontId="16" fillId="0" borderId="0" xfId="0" applyNumberFormat="1" applyFont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3" fontId="20" fillId="0" borderId="1" xfId="4" applyNumberFormat="1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3" fontId="16" fillId="0" borderId="0" xfId="0" applyNumberFormat="1" applyFont="1" applyBorder="1" applyAlignment="1" applyProtection="1">
      <alignment vertical="center"/>
    </xf>
    <xf numFmtId="3" fontId="19" fillId="0" borderId="0" xfId="0" applyNumberFormat="1" applyFont="1" applyBorder="1" applyAlignment="1" applyProtection="1">
      <alignment horizontal="right" vertical="center"/>
    </xf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0" applyNumberFormat="1" applyFont="1" applyBorder="1" applyAlignment="1" applyProtection="1">
      <alignment horizontal="right" vertical="center"/>
    </xf>
    <xf numFmtId="3" fontId="19" fillId="0" borderId="1" xfId="0" applyNumberFormat="1" applyFont="1" applyBorder="1" applyAlignment="1" applyProtection="1">
      <alignment horizontal="right" vertical="center"/>
    </xf>
    <xf numFmtId="0" fontId="16" fillId="0" borderId="0" xfId="0" applyNumberFormat="1" applyFont="1" applyBorder="1" applyAlignment="1" applyProtection="1">
      <alignment vertical="center"/>
    </xf>
    <xf numFmtId="3" fontId="20" fillId="0" borderId="1" xfId="1" applyNumberFormat="1" applyFont="1" applyFill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Border="1" applyAlignment="1">
      <alignment horizontal="right" vertical="center"/>
    </xf>
    <xf numFmtId="165" fontId="19" fillId="0" borderId="0" xfId="5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 wrapText="1"/>
    </xf>
    <xf numFmtId="3" fontId="20" fillId="0" borderId="1" xfId="2" applyNumberFormat="1" applyFont="1" applyFill="1" applyBorder="1" applyAlignment="1">
      <alignment vertical="center"/>
    </xf>
    <xf numFmtId="3" fontId="19" fillId="0" borderId="0" xfId="2" applyNumberFormat="1" applyFont="1" applyBorder="1"/>
    <xf numFmtId="164" fontId="28" fillId="0" borderId="1" xfId="0" applyNumberFormat="1" applyFont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vertical="center"/>
    </xf>
    <xf numFmtId="166" fontId="19" fillId="0" borderId="1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165" fontId="20" fillId="5" borderId="1" xfId="0" applyNumberFormat="1" applyFont="1" applyFill="1" applyBorder="1" applyAlignment="1">
      <alignment horizontal="right" vertical="center"/>
    </xf>
    <xf numFmtId="0" fontId="23" fillId="0" borderId="0" xfId="0" applyFont="1"/>
    <xf numFmtId="0" fontId="23" fillId="0" borderId="0" xfId="0" applyFont="1" applyFill="1"/>
    <xf numFmtId="3" fontId="20" fillId="5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23" fillId="0" borderId="0" xfId="0" applyFont="1" applyBorder="1"/>
    <xf numFmtId="3" fontId="23" fillId="0" borderId="0" xfId="0" applyNumberFormat="1" applyFont="1" applyBorder="1"/>
    <xf numFmtId="165" fontId="16" fillId="0" borderId="0" xfId="0" applyNumberFormat="1" applyFont="1"/>
    <xf numFmtId="165" fontId="23" fillId="0" borderId="0" xfId="0" applyNumberFormat="1" applyFont="1"/>
    <xf numFmtId="3" fontId="23" fillId="0" borderId="0" xfId="0" applyNumberFormat="1" applyFont="1"/>
    <xf numFmtId="3" fontId="35" fillId="5" borderId="1" xfId="0" applyNumberFormat="1" applyFont="1" applyFill="1" applyBorder="1" applyAlignment="1">
      <alignment horizontal="right" vertical="center"/>
    </xf>
    <xf numFmtId="165" fontId="35" fillId="5" borderId="1" xfId="0" applyNumberFormat="1" applyFont="1" applyFill="1" applyBorder="1" applyAlignment="1">
      <alignment horizontal="right" vertical="center"/>
    </xf>
    <xf numFmtId="3" fontId="35" fillId="4" borderId="1" xfId="0" applyNumberFormat="1" applyFont="1" applyFill="1" applyBorder="1" applyAlignment="1">
      <alignment horizontal="right" vertical="center"/>
    </xf>
    <xf numFmtId="165" fontId="35" fillId="4" borderId="1" xfId="0" applyNumberFormat="1" applyFont="1" applyFill="1" applyBorder="1" applyAlignment="1">
      <alignment horizontal="right" vertical="center"/>
    </xf>
    <xf numFmtId="3" fontId="35" fillId="7" borderId="1" xfId="0" applyNumberFormat="1" applyFont="1" applyFill="1" applyBorder="1" applyAlignment="1">
      <alignment horizontal="right" vertical="center"/>
    </xf>
    <xf numFmtId="165" fontId="35" fillId="7" borderId="1" xfId="0" applyNumberFormat="1" applyFont="1" applyFill="1" applyBorder="1" applyAlignment="1">
      <alignment horizontal="right" vertical="center"/>
    </xf>
    <xf numFmtId="0" fontId="36" fillId="0" borderId="1" xfId="0" applyFont="1" applyBorder="1" applyAlignment="1" applyProtection="1">
      <alignment vertical="center"/>
    </xf>
    <xf numFmtId="0" fontId="37" fillId="0" borderId="1" xfId="0" applyFont="1" applyBorder="1" applyAlignment="1" applyProtection="1">
      <alignment vertical="center"/>
    </xf>
    <xf numFmtId="3" fontId="37" fillId="0" borderId="1" xfId="0" applyNumberFormat="1" applyFont="1" applyFill="1" applyBorder="1" applyAlignment="1">
      <alignment horizontal="right" vertical="center"/>
    </xf>
    <xf numFmtId="165" fontId="37" fillId="0" borderId="1" xfId="0" applyNumberFormat="1" applyFont="1" applyFill="1" applyBorder="1" applyAlignment="1">
      <alignment horizontal="right" vertical="center"/>
    </xf>
    <xf numFmtId="0" fontId="38" fillId="0" borderId="1" xfId="0" applyFont="1" applyBorder="1" applyAlignment="1" applyProtection="1">
      <alignment vertical="center"/>
    </xf>
    <xf numFmtId="0" fontId="39" fillId="0" borderId="1" xfId="0" applyFont="1" applyBorder="1" applyAlignment="1" applyProtection="1">
      <alignment vertical="center"/>
    </xf>
    <xf numFmtId="3" fontId="39" fillId="0" borderId="1" xfId="0" applyNumberFormat="1" applyFont="1" applyFill="1" applyBorder="1" applyAlignment="1">
      <alignment horizontal="right" vertical="center"/>
    </xf>
    <xf numFmtId="165" fontId="39" fillId="0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 applyProtection="1">
      <alignment horizontal="right" vertical="center"/>
    </xf>
    <xf numFmtId="0" fontId="39" fillId="0" borderId="1" xfId="0" applyFont="1" applyBorder="1" applyAlignment="1">
      <alignment vertical="center"/>
    </xf>
    <xf numFmtId="3" fontId="37" fillId="5" borderId="1" xfId="0" applyNumberFormat="1" applyFont="1" applyFill="1" applyBorder="1" applyAlignment="1">
      <alignment horizontal="right" vertical="center" wrapText="1"/>
    </xf>
    <xf numFmtId="165" fontId="37" fillId="5" borderId="1" xfId="0" applyNumberFormat="1" applyFont="1" applyFill="1" applyBorder="1" applyAlignment="1">
      <alignment horizontal="right" vertical="center" wrapText="1"/>
    </xf>
    <xf numFmtId="165" fontId="37" fillId="5" borderId="1" xfId="0" applyNumberFormat="1" applyFont="1" applyFill="1" applyBorder="1" applyAlignment="1">
      <alignment horizontal="right" vertical="center"/>
    </xf>
    <xf numFmtId="3" fontId="37" fillId="4" borderId="1" xfId="0" applyNumberFormat="1" applyFont="1" applyFill="1" applyBorder="1" applyAlignment="1">
      <alignment horizontal="right" vertical="center" wrapText="1"/>
    </xf>
    <xf numFmtId="165" fontId="37" fillId="4" borderId="1" xfId="0" applyNumberFormat="1" applyFont="1" applyFill="1" applyBorder="1" applyAlignment="1">
      <alignment horizontal="right" vertical="center" wrapText="1"/>
    </xf>
    <xf numFmtId="3" fontId="37" fillId="7" borderId="1" xfId="0" applyNumberFormat="1" applyFont="1" applyFill="1" applyBorder="1" applyAlignment="1">
      <alignment horizontal="right" vertical="center" wrapText="1"/>
    </xf>
    <xf numFmtId="165" fontId="37" fillId="7" borderId="1" xfId="0" applyNumberFormat="1" applyFont="1" applyFill="1" applyBorder="1" applyAlignment="1">
      <alignment horizontal="right" vertical="center" wrapText="1"/>
    </xf>
    <xf numFmtId="3" fontId="37" fillId="7" borderId="1" xfId="0" applyNumberFormat="1" applyFont="1" applyFill="1" applyBorder="1" applyAlignment="1" applyProtection="1">
      <alignment horizontal="right" vertical="center"/>
    </xf>
    <xf numFmtId="165" fontId="37" fillId="7" borderId="1" xfId="0" applyNumberFormat="1" applyFont="1" applyFill="1" applyBorder="1" applyAlignment="1" applyProtection="1">
      <alignment horizontal="right" vertical="center"/>
    </xf>
    <xf numFmtId="3" fontId="37" fillId="7" borderId="1" xfId="0" applyNumberFormat="1" applyFont="1" applyFill="1" applyBorder="1" applyAlignment="1">
      <alignment horizontal="right" vertical="center"/>
    </xf>
    <xf numFmtId="165" fontId="37" fillId="7" borderId="1" xfId="0" applyNumberFormat="1" applyFont="1" applyFill="1" applyBorder="1" applyAlignment="1">
      <alignment horizontal="right" vertical="center"/>
    </xf>
    <xf numFmtId="3" fontId="37" fillId="7" borderId="1" xfId="0" applyNumberFormat="1" applyFont="1" applyFill="1" applyBorder="1" applyAlignment="1">
      <alignment vertical="center"/>
    </xf>
    <xf numFmtId="165" fontId="37" fillId="7" borderId="1" xfId="0" applyNumberFormat="1" applyFont="1" applyFill="1" applyBorder="1" applyAlignment="1">
      <alignment vertical="center"/>
    </xf>
    <xf numFmtId="3" fontId="37" fillId="0" borderId="1" xfId="0" applyNumberFormat="1" applyFont="1" applyFill="1" applyBorder="1" applyAlignment="1" applyProtection="1">
      <alignment vertical="center"/>
    </xf>
    <xf numFmtId="3" fontId="39" fillId="0" borderId="1" xfId="0" applyNumberFormat="1" applyFont="1" applyFill="1" applyBorder="1" applyAlignment="1">
      <alignment vertical="center"/>
    </xf>
    <xf numFmtId="165" fontId="39" fillId="0" borderId="1" xfId="0" applyNumberFormat="1" applyFont="1" applyFill="1" applyBorder="1" applyAlignment="1">
      <alignment vertical="center"/>
    </xf>
    <xf numFmtId="165" fontId="20" fillId="7" borderId="1" xfId="0" applyNumberFormat="1" applyFont="1" applyFill="1" applyBorder="1" applyAlignment="1">
      <alignment horizontal="right" vertical="center"/>
    </xf>
    <xf numFmtId="0" fontId="22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>
      <alignment vertical="center"/>
    </xf>
    <xf numFmtId="3" fontId="16" fillId="7" borderId="1" xfId="0" applyNumberFormat="1" applyFont="1" applyFill="1" applyBorder="1" applyAlignment="1">
      <alignment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165" fontId="19" fillId="0" borderId="1" xfId="5" applyNumberFormat="1" applyFont="1" applyFill="1" applyBorder="1" applyAlignment="1">
      <alignment horizontal="right" vertical="center"/>
    </xf>
    <xf numFmtId="3" fontId="19" fillId="4" borderId="1" xfId="0" applyNumberFormat="1" applyFont="1" applyFill="1" applyBorder="1" applyAlignment="1" applyProtection="1">
      <alignment horizontal="right" vertical="center"/>
    </xf>
    <xf numFmtId="3" fontId="19" fillId="4" borderId="1" xfId="0" applyNumberFormat="1" applyFont="1" applyFill="1" applyBorder="1" applyAlignment="1">
      <alignment horizontal="right" vertical="center"/>
    </xf>
    <xf numFmtId="165" fontId="19" fillId="4" borderId="1" xfId="0" applyNumberFormat="1" applyFont="1" applyFill="1" applyBorder="1" applyAlignment="1">
      <alignment vertical="center"/>
    </xf>
    <xf numFmtId="165" fontId="19" fillId="4" borderId="1" xfId="5" applyNumberFormat="1" applyFont="1" applyFill="1" applyBorder="1" applyAlignment="1">
      <alignment horizontal="right" vertical="center"/>
    </xf>
    <xf numFmtId="166" fontId="20" fillId="4" borderId="1" xfId="0" applyNumberFormat="1" applyFont="1" applyFill="1" applyBorder="1" applyAlignment="1">
      <alignment horizontal="right" vertical="center"/>
    </xf>
    <xf numFmtId="3" fontId="20" fillId="5" borderId="1" xfId="0" applyNumberFormat="1" applyFont="1" applyFill="1" applyBorder="1" applyAlignment="1" applyProtection="1">
      <alignment horizontal="right" vertical="center"/>
    </xf>
    <xf numFmtId="165" fontId="20" fillId="5" borderId="1" xfId="5" applyNumberFormat="1" applyFont="1" applyFill="1" applyBorder="1" applyAlignment="1">
      <alignment horizontal="right" vertical="center"/>
    </xf>
    <xf numFmtId="166" fontId="20" fillId="5" borderId="1" xfId="5" applyNumberFormat="1" applyFont="1" applyFill="1" applyBorder="1" applyAlignment="1">
      <alignment horizontal="right" vertical="center"/>
    </xf>
    <xf numFmtId="166" fontId="20" fillId="5" borderId="1" xfId="8" applyNumberFormat="1" applyFont="1" applyFill="1" applyBorder="1" applyAlignment="1">
      <alignment horizontal="right" vertical="center"/>
    </xf>
    <xf numFmtId="166" fontId="20" fillId="5" borderId="1" xfId="0" applyNumberFormat="1" applyFont="1" applyFill="1" applyBorder="1" applyAlignment="1">
      <alignment vertical="center"/>
    </xf>
    <xf numFmtId="3" fontId="19" fillId="7" borderId="1" xfId="0" applyNumberFormat="1" applyFont="1" applyFill="1" applyBorder="1" applyAlignment="1" applyProtection="1">
      <alignment horizontal="right" vertical="center"/>
    </xf>
    <xf numFmtId="3" fontId="19" fillId="7" borderId="1" xfId="0" applyNumberFormat="1" applyFont="1" applyFill="1" applyBorder="1" applyAlignment="1">
      <alignment horizontal="right" vertical="center"/>
    </xf>
    <xf numFmtId="165" fontId="19" fillId="7" borderId="1" xfId="0" applyNumberFormat="1" applyFont="1" applyFill="1" applyBorder="1" applyAlignment="1">
      <alignment horizontal="right" vertical="center"/>
    </xf>
    <xf numFmtId="165" fontId="19" fillId="7" borderId="1" xfId="5" applyNumberFormat="1" applyFont="1" applyFill="1" applyBorder="1" applyAlignment="1">
      <alignment horizontal="right" vertical="center"/>
    </xf>
    <xf numFmtId="3" fontId="19" fillId="7" borderId="1" xfId="0" applyNumberFormat="1" applyFont="1" applyFill="1" applyBorder="1" applyAlignment="1">
      <alignment vertical="center"/>
    </xf>
    <xf numFmtId="165" fontId="19" fillId="7" borderId="1" xfId="0" applyNumberFormat="1" applyFont="1" applyFill="1" applyBorder="1" applyAlignment="1">
      <alignment vertical="center"/>
    </xf>
    <xf numFmtId="165" fontId="16" fillId="7" borderId="1" xfId="0" applyNumberFormat="1" applyFont="1" applyFill="1" applyBorder="1" applyAlignment="1">
      <alignment vertical="center"/>
    </xf>
    <xf numFmtId="3" fontId="16" fillId="7" borderId="1" xfId="0" applyNumberFormat="1" applyFont="1" applyFill="1" applyBorder="1" applyAlignment="1">
      <alignment horizontal="right" vertical="center"/>
    </xf>
    <xf numFmtId="3" fontId="16" fillId="4" borderId="1" xfId="0" applyNumberFormat="1" applyFont="1" applyFill="1" applyBorder="1" applyAlignment="1">
      <alignment vertical="center"/>
    </xf>
    <xf numFmtId="165" fontId="16" fillId="4" borderId="1" xfId="0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horizontal="right" vertical="center"/>
    </xf>
    <xf numFmtId="166" fontId="20" fillId="7" borderId="1" xfId="0" applyNumberFormat="1" applyFont="1" applyFill="1" applyBorder="1" applyAlignment="1">
      <alignment horizontal="right" vertical="center"/>
    </xf>
    <xf numFmtId="3" fontId="20" fillId="5" borderId="1" xfId="0" applyNumberFormat="1" applyFont="1" applyFill="1" applyBorder="1" applyAlignment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horizontal="center" vertical="center"/>
    </xf>
    <xf numFmtId="1" fontId="23" fillId="0" borderId="0" xfId="0" applyNumberFormat="1" applyFont="1" applyFill="1"/>
    <xf numFmtId="1" fontId="34" fillId="0" borderId="1" xfId="26" applyNumberFormat="1" applyFont="1" applyFill="1" applyBorder="1"/>
    <xf numFmtId="1" fontId="34" fillId="0" borderId="1" xfId="27" applyNumberFormat="1" applyFont="1" applyFill="1" applyBorder="1"/>
    <xf numFmtId="1" fontId="16" fillId="0" borderId="1" xfId="26" applyNumberFormat="1" applyFont="1" applyFill="1" applyBorder="1"/>
    <xf numFmtId="1" fontId="16" fillId="0" borderId="1" xfId="0" applyNumberFormat="1" applyFont="1" applyFill="1" applyBorder="1"/>
    <xf numFmtId="0" fontId="17" fillId="0" borderId="0" xfId="0" applyFont="1"/>
    <xf numFmtId="0" fontId="17" fillId="0" borderId="0" xfId="0" applyFont="1" applyFill="1"/>
    <xf numFmtId="0" fontId="20" fillId="0" borderId="0" xfId="0" applyFont="1"/>
    <xf numFmtId="1" fontId="19" fillId="7" borderId="1" xfId="26" applyNumberFormat="1" applyFont="1" applyFill="1" applyBorder="1"/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2" applyFont="1" applyBorder="1"/>
    <xf numFmtId="49" fontId="16" fillId="0" borderId="1" xfId="0" applyNumberFormat="1" applyFont="1" applyFill="1" applyBorder="1" applyAlignment="1">
      <alignment horizontal="right" vertical="center"/>
    </xf>
    <xf numFmtId="3" fontId="19" fillId="7" borderId="1" xfId="0" applyNumberFormat="1" applyFont="1" applyFill="1" applyBorder="1"/>
    <xf numFmtId="3" fontId="19" fillId="0" borderId="1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 applyProtection="1">
      <alignment vertical="center"/>
      <protection locked="0"/>
    </xf>
    <xf numFmtId="165" fontId="21" fillId="0" borderId="1" xfId="7" applyNumberFormat="1" applyFont="1" applyBorder="1" applyAlignment="1">
      <alignment vertical="center"/>
    </xf>
    <xf numFmtId="0" fontId="16" fillId="4" borderId="1" xfId="7" applyFont="1" applyFill="1" applyBorder="1" applyAlignment="1">
      <alignment horizontal="center" vertical="center"/>
    </xf>
    <xf numFmtId="0" fontId="20" fillId="4" borderId="1" xfId="7" applyFont="1" applyFill="1" applyBorder="1" applyAlignment="1">
      <alignment vertical="center"/>
    </xf>
    <xf numFmtId="3" fontId="20" fillId="4" borderId="1" xfId="7" applyNumberFormat="1" applyFont="1" applyFill="1" applyBorder="1" applyAlignment="1">
      <alignment vertical="center"/>
    </xf>
    <xf numFmtId="165" fontId="20" fillId="4" borderId="1" xfId="7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 applyProtection="1">
      <alignment vertical="center" wrapText="1"/>
    </xf>
    <xf numFmtId="3" fontId="14" fillId="0" borderId="1" xfId="0" applyNumberFormat="1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vertical="center" wrapText="1"/>
    </xf>
    <xf numFmtId="3" fontId="21" fillId="0" borderId="1" xfId="0" applyNumberFormat="1" applyFont="1" applyFill="1" applyBorder="1" applyAlignment="1" applyProtection="1">
      <alignment vertical="center" wrapText="1"/>
    </xf>
    <xf numFmtId="165" fontId="16" fillId="0" borderId="0" xfId="16" applyNumberFormat="1" applyFont="1" applyFill="1"/>
    <xf numFmtId="0" fontId="17" fillId="4" borderId="1" xfId="7" quotePrefix="1" applyNumberFormat="1" applyFont="1" applyFill="1" applyBorder="1" applyAlignment="1">
      <alignment horizontal="center" vertical="center"/>
    </xf>
    <xf numFmtId="165" fontId="20" fillId="4" borderId="1" xfId="7" applyNumberFormat="1" applyFont="1" applyFill="1" applyBorder="1" applyAlignment="1">
      <alignment horizontal="right" vertical="center"/>
    </xf>
    <xf numFmtId="165" fontId="20" fillId="0" borderId="1" xfId="7" applyNumberFormat="1" applyFont="1" applyFill="1" applyBorder="1" applyAlignment="1">
      <alignment horizontal="right" vertical="center"/>
    </xf>
    <xf numFmtId="3" fontId="25" fillId="0" borderId="1" xfId="7" applyNumberFormat="1" applyFont="1" applyBorder="1" applyAlignment="1">
      <alignment horizontal="center" vertical="center" wrapText="1"/>
    </xf>
    <xf numFmtId="0" fontId="25" fillId="0" borderId="1" xfId="7" applyFont="1" applyBorder="1" applyAlignment="1">
      <alignment horizontal="center" vertical="center" wrapText="1"/>
    </xf>
    <xf numFmtId="0" fontId="16" fillId="4" borderId="1" xfId="16" applyFont="1" applyFill="1" applyBorder="1"/>
    <xf numFmtId="0" fontId="41" fillId="0" borderId="1" xfId="0" applyFont="1" applyFill="1" applyBorder="1" applyAlignment="1" applyProtection="1">
      <alignment vertical="center" wrapText="1"/>
    </xf>
    <xf numFmtId="3" fontId="41" fillId="0" borderId="1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Alignment="1">
      <alignment vertical="center" wrapText="1"/>
    </xf>
    <xf numFmtId="3" fontId="19" fillId="4" borderId="1" xfId="0" applyNumberFormat="1" applyFont="1" applyFill="1" applyBorder="1" applyAlignment="1">
      <alignment horizontal="right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3" fontId="19" fillId="5" borderId="1" xfId="0" applyNumberFormat="1" applyFont="1" applyFill="1" applyBorder="1" applyAlignment="1">
      <alignment horizontal="right" vertical="center" wrapText="1"/>
    </xf>
    <xf numFmtId="165" fontId="19" fillId="5" borderId="1" xfId="0" applyNumberFormat="1" applyFont="1" applyFill="1" applyBorder="1" applyAlignment="1">
      <alignment horizontal="center" vertical="center" wrapText="1"/>
    </xf>
    <xf numFmtId="3" fontId="16" fillId="7" borderId="1" xfId="0" applyNumberFormat="1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 wrapText="1"/>
    </xf>
    <xf numFmtId="3" fontId="19" fillId="6" borderId="1" xfId="0" applyNumberFormat="1" applyFont="1" applyFill="1" applyBorder="1" applyAlignment="1">
      <alignment horizontal="center"/>
    </xf>
    <xf numFmtId="3" fontId="19" fillId="7" borderId="1" xfId="0" applyNumberFormat="1" applyFont="1" applyFill="1" applyBorder="1" applyAlignment="1">
      <alignment horizontal="right" vertical="center" wrapText="1"/>
    </xf>
    <xf numFmtId="3" fontId="16" fillId="4" borderId="1" xfId="0" applyNumberFormat="1" applyFont="1" applyFill="1" applyBorder="1" applyAlignment="1">
      <alignment horizontal="right" vertical="center" wrapText="1"/>
    </xf>
    <xf numFmtId="3" fontId="16" fillId="7" borderId="0" xfId="0" applyNumberFormat="1" applyFont="1" applyFill="1" applyAlignment="1">
      <alignment vertical="center" wrapText="1"/>
    </xf>
    <xf numFmtId="165" fontId="19" fillId="6" borderId="1" xfId="0" applyNumberFormat="1" applyFont="1" applyFill="1" applyBorder="1" applyAlignment="1">
      <alignment horizontal="center" vertical="center" wrapText="1"/>
    </xf>
    <xf numFmtId="165" fontId="19" fillId="7" borderId="1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13" fillId="0" borderId="4" xfId="0" applyFont="1" applyFill="1" applyBorder="1" applyAlignment="1" applyProtection="1">
      <alignment vertical="center" wrapText="1"/>
    </xf>
    <xf numFmtId="0" fontId="32" fillId="4" borderId="5" xfId="0" applyFont="1" applyFill="1" applyBorder="1" applyAlignment="1">
      <alignment horizontal="center"/>
    </xf>
    <xf numFmtId="3" fontId="14" fillId="0" borderId="5" xfId="0" applyNumberFormat="1" applyFont="1" applyFill="1" applyBorder="1" applyAlignment="1" applyProtection="1">
      <alignment horizontal="right" vertical="center" wrapText="1"/>
    </xf>
    <xf numFmtId="3" fontId="13" fillId="0" borderId="5" xfId="0" applyNumberFormat="1" applyFont="1" applyFill="1" applyBorder="1" applyAlignment="1" applyProtection="1">
      <alignment horizontal="right" vertical="center" wrapText="1"/>
    </xf>
    <xf numFmtId="3" fontId="14" fillId="0" borderId="4" xfId="0" applyNumberFormat="1" applyFont="1" applyFill="1" applyBorder="1" applyAlignment="1" applyProtection="1">
      <alignment horizontal="right" vertical="center" wrapText="1"/>
    </xf>
    <xf numFmtId="3" fontId="13" fillId="0" borderId="4" xfId="0" applyNumberFormat="1" applyFont="1" applyFill="1" applyBorder="1" applyAlignment="1" applyProtection="1">
      <alignment horizontal="right" vertical="center" wrapText="1"/>
    </xf>
    <xf numFmtId="0" fontId="32" fillId="0" borderId="5" xfId="0" applyFont="1" applyBorder="1" applyAlignment="1">
      <alignment horizontal="center"/>
    </xf>
    <xf numFmtId="3" fontId="14" fillId="4" borderId="5" xfId="0" applyNumberFormat="1" applyFont="1" applyFill="1" applyBorder="1" applyAlignment="1" applyProtection="1">
      <alignment horizontal="right" vertical="center" wrapText="1"/>
    </xf>
    <xf numFmtId="3" fontId="13" fillId="4" borderId="5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/>
    <xf numFmtId="3" fontId="39" fillId="0" borderId="1" xfId="0" applyNumberFormat="1" applyFont="1" applyBorder="1" applyAlignment="1">
      <alignment horizontal="right" vertical="center"/>
    </xf>
    <xf numFmtId="165" fontId="20" fillId="5" borderId="1" xfId="0" applyNumberFormat="1" applyFont="1" applyFill="1" applyBorder="1" applyAlignment="1">
      <alignment horizontal="right" vertical="center" wrapText="1"/>
    </xf>
    <xf numFmtId="1" fontId="19" fillId="7" borderId="1" xfId="0" applyNumberFormat="1" applyFont="1" applyFill="1" applyBorder="1"/>
    <xf numFmtId="3" fontId="21" fillId="0" borderId="0" xfId="0" applyNumberFormat="1" applyFont="1"/>
    <xf numFmtId="0" fontId="16" fillId="0" borderId="0" xfId="0" applyFont="1" applyBorder="1" applyAlignment="1" applyProtection="1">
      <alignment vertical="center"/>
    </xf>
    <xf numFmtId="0" fontId="16" fillId="0" borderId="1" xfId="0" applyFont="1" applyBorder="1" applyAlignment="1">
      <alignment vertical="center"/>
    </xf>
    <xf numFmtId="166" fontId="19" fillId="4" borderId="1" xfId="5" applyNumberFormat="1" applyFont="1" applyFill="1" applyBorder="1" applyAlignment="1">
      <alignment horizontal="right" vertical="center"/>
    </xf>
    <xf numFmtId="166" fontId="19" fillId="7" borderId="1" xfId="5" applyNumberFormat="1" applyFont="1" applyFill="1" applyBorder="1" applyAlignment="1">
      <alignment horizontal="right" vertical="center"/>
    </xf>
    <xf numFmtId="166" fontId="19" fillId="0" borderId="1" xfId="5" applyNumberFormat="1" applyFont="1" applyFill="1" applyBorder="1" applyAlignment="1">
      <alignment horizontal="right" vertical="center"/>
    </xf>
    <xf numFmtId="166" fontId="16" fillId="0" borderId="1" xfId="5" applyNumberFormat="1" applyFont="1" applyFill="1" applyBorder="1" applyAlignment="1">
      <alignment horizontal="right" vertical="center"/>
    </xf>
    <xf numFmtId="166" fontId="42" fillId="4" borderId="1" xfId="0" applyNumberFormat="1" applyFont="1" applyFill="1" applyBorder="1"/>
    <xf numFmtId="166" fontId="42" fillId="7" borderId="1" xfId="0" applyNumberFormat="1" applyFont="1" applyFill="1" applyBorder="1"/>
    <xf numFmtId="166" fontId="20" fillId="5" borderId="1" xfId="0" applyNumberFormat="1" applyFont="1" applyFill="1" applyBorder="1" applyAlignment="1">
      <alignment horizontal="right" vertical="center"/>
    </xf>
    <xf numFmtId="166" fontId="19" fillId="4" borderId="1" xfId="0" applyNumberFormat="1" applyFont="1" applyFill="1" applyBorder="1" applyAlignment="1">
      <alignment horizontal="right" vertical="center"/>
    </xf>
    <xf numFmtId="166" fontId="19" fillId="7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25" fillId="0" borderId="1" xfId="0" applyFont="1" applyBorder="1" applyAlignment="1" applyProtection="1">
      <alignment vertical="center"/>
    </xf>
    <xf numFmtId="0" fontId="26" fillId="0" borderId="1" xfId="0" applyFont="1" applyBorder="1" applyAlignment="1" applyProtection="1">
      <alignment vertical="center"/>
    </xf>
    <xf numFmtId="165" fontId="20" fillId="5" borderId="1" xfId="0" applyNumberFormat="1" applyFont="1" applyFill="1" applyBorder="1" applyAlignment="1">
      <alignment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 applyProtection="1">
      <alignment horizontal="right" vertical="center"/>
    </xf>
    <xf numFmtId="165" fontId="21" fillId="0" borderId="1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Alignment="1">
      <alignment vertical="center"/>
    </xf>
    <xf numFmtId="3" fontId="37" fillId="0" borderId="1" xfId="0" applyNumberFormat="1" applyFont="1" applyBorder="1" applyAlignment="1">
      <alignment horizontal="right" vertical="center"/>
    </xf>
    <xf numFmtId="0" fontId="19" fillId="0" borderId="1" xfId="0" applyFont="1" applyBorder="1"/>
    <xf numFmtId="0" fontId="16" fillId="0" borderId="1" xfId="0" applyFont="1" applyBorder="1"/>
    <xf numFmtId="1" fontId="19" fillId="0" borderId="1" xfId="0" applyNumberFormat="1" applyFont="1" applyBorder="1"/>
    <xf numFmtId="1" fontId="16" fillId="0" borderId="1" xfId="0" applyNumberFormat="1" applyFont="1" applyBorder="1"/>
    <xf numFmtId="0" fontId="16" fillId="0" borderId="0" xfId="0" applyFont="1" applyBorder="1" applyProtection="1"/>
    <xf numFmtId="0" fontId="24" fillId="0" borderId="5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Protection="1"/>
    <xf numFmtId="0" fontId="24" fillId="0" borderId="6" xfId="0" applyFont="1" applyFill="1" applyBorder="1" applyAlignment="1" applyProtection="1">
      <alignment horizontal="center" vertical="center" wrapText="1"/>
    </xf>
    <xf numFmtId="2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0" fillId="4" borderId="1" xfId="0" applyNumberFormat="1" applyFont="1" applyFill="1" applyBorder="1" applyAlignment="1" applyProtection="1">
      <alignment horizontal="right" vertical="center"/>
    </xf>
    <xf numFmtId="3" fontId="16" fillId="0" borderId="0" xfId="0" applyNumberFormat="1" applyFont="1" applyBorder="1" applyProtection="1"/>
    <xf numFmtId="4" fontId="20" fillId="5" borderId="1" xfId="0" applyNumberFormat="1" applyFont="1" applyFill="1" applyBorder="1" applyAlignment="1" applyProtection="1">
      <alignment horizontal="right" vertical="center"/>
    </xf>
    <xf numFmtId="3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4" fontId="16" fillId="0" borderId="1" xfId="0" applyNumberFormat="1" applyFont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4" fontId="16" fillId="0" borderId="1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 applyProtection="1">
      <alignment horizontal="right" vertical="center"/>
    </xf>
    <xf numFmtId="2" fontId="16" fillId="0" borderId="0" xfId="0" applyNumberFormat="1" applyFont="1" applyBorder="1" applyProtection="1"/>
    <xf numFmtId="2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20" fillId="4" borderId="1" xfId="0" applyNumberFormat="1" applyFont="1" applyFill="1" applyBorder="1" applyAlignment="1" applyProtection="1">
      <alignment horizontal="right" vertical="center"/>
    </xf>
    <xf numFmtId="169" fontId="20" fillId="5" borderId="1" xfId="0" applyNumberFormat="1" applyFont="1" applyFill="1" applyBorder="1" applyAlignment="1" applyProtection="1">
      <alignment horizontal="right" vertical="center"/>
    </xf>
    <xf numFmtId="169" fontId="16" fillId="0" borderId="1" xfId="0" applyNumberFormat="1" applyFont="1" applyBorder="1" applyAlignment="1" applyProtection="1">
      <alignment horizontal="right" vertical="center"/>
    </xf>
    <xf numFmtId="169" fontId="16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/>
    <xf numFmtId="3" fontId="19" fillId="0" borderId="1" xfId="0" applyNumberFormat="1" applyFont="1" applyBorder="1"/>
    <xf numFmtId="0" fontId="19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6" fillId="0" borderId="0" xfId="0" applyFont="1" applyFill="1" applyAlignment="1">
      <alignment vertical="center"/>
    </xf>
    <xf numFmtId="165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textRotation="90"/>
    </xf>
    <xf numFmtId="164" fontId="1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7" applyFont="1" applyBorder="1" applyAlignment="1">
      <alignment horizontal="center" vertical="center"/>
    </xf>
    <xf numFmtId="3" fontId="25" fillId="0" borderId="1" xfId="7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center"/>
    </xf>
    <xf numFmtId="165" fontId="19" fillId="0" borderId="1" xfId="0" applyNumberFormat="1" applyFont="1" applyBorder="1" applyAlignment="1">
      <alignment horizontal="right" vertical="center"/>
    </xf>
    <xf numFmtId="165" fontId="16" fillId="7" borderId="1" xfId="0" applyNumberFormat="1" applyFont="1" applyFill="1" applyBorder="1" applyAlignment="1">
      <alignment horizontal="right" vertical="center"/>
    </xf>
    <xf numFmtId="165" fontId="16" fillId="4" borderId="1" xfId="0" applyNumberFormat="1" applyFont="1" applyFill="1" applyBorder="1" applyAlignment="1">
      <alignment horizontal="right" vertical="center"/>
    </xf>
    <xf numFmtId="0" fontId="19" fillId="7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9" fillId="7" borderId="1" xfId="0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left" vertical="center"/>
    </xf>
    <xf numFmtId="0" fontId="20" fillId="5" borderId="1" xfId="0" applyFont="1" applyFill="1" applyBorder="1" applyAlignment="1" applyProtection="1">
      <alignment horizontal="center" vertical="center" wrapText="1"/>
    </xf>
    <xf numFmtId="3" fontId="17" fillId="2" borderId="0" xfId="0" applyNumberFormat="1" applyFont="1" applyFill="1" applyBorder="1" applyAlignment="1" applyProtection="1">
      <alignment horizontal="right" vertical="center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6" fillId="0" borderId="0" xfId="0" applyFont="1" applyBorder="1" applyAlignment="1" applyProtection="1">
      <alignment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6" fillId="4" borderId="1" xfId="0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65" fontId="24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vertical="center"/>
    </xf>
    <xf numFmtId="3" fontId="17" fillId="0" borderId="0" xfId="0" applyNumberFormat="1" applyFont="1" applyFill="1" applyBorder="1" applyAlignment="1" applyProtection="1">
      <alignment horizontal="right" vertical="center"/>
      <protection locked="0"/>
    </xf>
    <xf numFmtId="0" fontId="35" fillId="7" borderId="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0" fontId="35" fillId="7" borderId="1" xfId="0" applyFont="1" applyFill="1" applyBorder="1" applyAlignment="1" applyProtection="1">
      <alignment horizontal="center" vertical="center" wrapText="1"/>
    </xf>
    <xf numFmtId="0" fontId="35" fillId="4" borderId="1" xfId="0" applyFont="1" applyFill="1" applyBorder="1" applyAlignment="1" applyProtection="1">
      <alignment horizontal="center" vertical="center" wrapText="1"/>
    </xf>
    <xf numFmtId="0" fontId="35" fillId="4" borderId="1" xfId="0" applyFont="1" applyFill="1" applyBorder="1" applyAlignment="1" applyProtection="1">
      <alignment horizontal="center" vertical="center"/>
    </xf>
    <xf numFmtId="0" fontId="35" fillId="5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64" fontId="20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3" fontId="25" fillId="3" borderId="2" xfId="0" applyNumberFormat="1" applyFont="1" applyFill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16" fontId="19" fillId="0" borderId="1" xfId="0" applyNumberFormat="1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37" fillId="7" borderId="1" xfId="0" applyFont="1" applyFill="1" applyBorder="1" applyAlignment="1" applyProtection="1">
      <alignment horizontal="center" vertical="center"/>
    </xf>
    <xf numFmtId="0" fontId="39" fillId="7" borderId="1" xfId="0" applyFont="1" applyFill="1" applyBorder="1" applyAlignment="1" applyProtection="1">
      <alignment horizontal="center" vertical="center" wrapText="1"/>
    </xf>
    <xf numFmtId="0" fontId="39" fillId="7" borderId="1" xfId="0" applyFont="1" applyFill="1" applyBorder="1" applyAlignment="1" applyProtection="1">
      <alignment horizontal="center" vertical="center"/>
    </xf>
    <xf numFmtId="0" fontId="37" fillId="4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right"/>
    </xf>
    <xf numFmtId="164" fontId="37" fillId="0" borderId="1" xfId="0" applyNumberFormat="1" applyFont="1" applyFill="1" applyBorder="1" applyAlignment="1">
      <alignment horizontal="center" vertical="center" wrapText="1"/>
    </xf>
    <xf numFmtId="164" fontId="40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37" fillId="7" borderId="1" xfId="0" applyFont="1" applyFill="1" applyBorder="1" applyAlignment="1" applyProtection="1">
      <alignment horizontal="center" vertical="center" wrapText="1"/>
    </xf>
    <xf numFmtId="0" fontId="37" fillId="5" borderId="1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center"/>
    </xf>
    <xf numFmtId="0" fontId="24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textRotation="90"/>
    </xf>
    <xf numFmtId="0" fontId="24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textRotation="90"/>
    </xf>
    <xf numFmtId="0" fontId="17" fillId="0" borderId="0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7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3" fontId="17" fillId="0" borderId="0" xfId="0" applyNumberFormat="1" applyFont="1" applyAlignment="1">
      <alignment horizontal="right"/>
    </xf>
    <xf numFmtId="3" fontId="17" fillId="0" borderId="0" xfId="0" applyNumberFormat="1" applyFont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textRotation="90" wrapText="1"/>
    </xf>
    <xf numFmtId="3" fontId="24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left" vertical="center"/>
    </xf>
    <xf numFmtId="3" fontId="24" fillId="0" borderId="1" xfId="0" applyNumberFormat="1" applyFont="1" applyFill="1" applyBorder="1" applyAlignment="1">
      <alignment horizontal="center" vertical="center" textRotation="90"/>
    </xf>
    <xf numFmtId="0" fontId="19" fillId="5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9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20" fillId="4" borderId="1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20" fillId="4" borderId="1" xfId="0" applyFont="1" applyFill="1" applyBorder="1" applyAlignment="1" applyProtection="1">
      <alignment horizontal="center" vertical="center"/>
    </xf>
    <xf numFmtId="0" fontId="17" fillId="0" borderId="0" xfId="7" applyFont="1" applyAlignment="1">
      <alignment horizontal="right" vertical="center"/>
    </xf>
    <xf numFmtId="0" fontId="15" fillId="0" borderId="0" xfId="7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/>
    </xf>
    <xf numFmtId="0" fontId="16" fillId="0" borderId="1" xfId="7" applyFont="1" applyBorder="1" applyAlignment="1">
      <alignment horizontal="center" vertical="center"/>
    </xf>
    <xf numFmtId="0" fontId="19" fillId="0" borderId="1" xfId="7" applyFont="1" applyFill="1" applyBorder="1" applyAlignment="1">
      <alignment horizontal="center" vertical="center"/>
    </xf>
    <xf numFmtId="0" fontId="19" fillId="0" borderId="1" xfId="7" applyFont="1" applyBorder="1" applyAlignment="1">
      <alignment horizontal="center" vertical="center"/>
    </xf>
    <xf numFmtId="0" fontId="20" fillId="0" borderId="1" xfId="7" applyFont="1" applyFill="1" applyBorder="1" applyAlignment="1">
      <alignment horizontal="center" vertical="center" wrapText="1"/>
    </xf>
    <xf numFmtId="0" fontId="20" fillId="0" borderId="1" xfId="7" applyFont="1" applyBorder="1" applyAlignment="1">
      <alignment horizontal="center" vertical="center"/>
    </xf>
    <xf numFmtId="0" fontId="17" fillId="0" borderId="1" xfId="7" applyFont="1" applyFill="1" applyBorder="1" applyAlignment="1">
      <alignment horizontal="center" vertical="center"/>
    </xf>
    <xf numFmtId="3" fontId="17" fillId="0" borderId="0" xfId="7" applyNumberFormat="1" applyFont="1" applyFill="1" applyAlignment="1">
      <alignment horizontal="right" vertical="center" wrapText="1"/>
    </xf>
    <xf numFmtId="0" fontId="17" fillId="0" borderId="0" xfId="7" applyFont="1" applyFill="1" applyAlignment="1">
      <alignment horizontal="right" vertical="center" wrapText="1"/>
    </xf>
    <xf numFmtId="3" fontId="17" fillId="0" borderId="0" xfId="7" applyNumberFormat="1" applyFont="1" applyFill="1" applyBorder="1" applyAlignment="1">
      <alignment horizontal="center" vertical="center" wrapText="1"/>
    </xf>
    <xf numFmtId="0" fontId="17" fillId="0" borderId="0" xfId="7" applyFont="1" applyFill="1" applyBorder="1" applyAlignment="1">
      <alignment horizontal="center" vertical="center"/>
    </xf>
    <xf numFmtId="0" fontId="25" fillId="0" borderId="1" xfId="7" applyNumberFormat="1" applyFont="1" applyFill="1" applyBorder="1" applyAlignment="1">
      <alignment horizontal="center" vertical="center" wrapText="1"/>
    </xf>
    <xf numFmtId="3" fontId="20" fillId="0" borderId="1" xfId="7" applyNumberFormat="1" applyFont="1" applyFill="1" applyBorder="1" applyAlignment="1">
      <alignment horizontal="center" vertical="center" wrapText="1"/>
    </xf>
    <xf numFmtId="0" fontId="20" fillId="0" borderId="1" xfId="7" applyFont="1" applyFill="1" applyBorder="1" applyAlignment="1">
      <alignment vertical="center" wrapText="1"/>
    </xf>
    <xf numFmtId="3" fontId="20" fillId="0" borderId="4" xfId="7" applyNumberFormat="1" applyFont="1" applyFill="1" applyBorder="1" applyAlignment="1">
      <alignment horizontal="center" vertical="center" wrapText="1"/>
    </xf>
    <xf numFmtId="3" fontId="20" fillId="0" borderId="5" xfId="7" applyNumberFormat="1" applyFont="1" applyFill="1" applyBorder="1" applyAlignment="1">
      <alignment horizontal="center" vertical="center" wrapText="1"/>
    </xf>
    <xf numFmtId="3" fontId="20" fillId="0" borderId="0" xfId="7" applyNumberFormat="1" applyFont="1" applyAlignment="1">
      <alignment horizontal="right" vertical="center" wrapText="1"/>
    </xf>
    <xf numFmtId="0" fontId="20" fillId="0" borderId="0" xfId="7" applyFont="1" applyAlignment="1">
      <alignment horizontal="right" vertical="center" wrapText="1"/>
    </xf>
    <xf numFmtId="0" fontId="20" fillId="0" borderId="0" xfId="7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vertical="center" wrapText="1"/>
    </xf>
    <xf numFmtId="3" fontId="25" fillId="0" borderId="1" xfId="7" applyNumberFormat="1" applyFont="1" applyFill="1" applyBorder="1" applyAlignment="1">
      <alignment horizontal="center" vertical="center" textRotation="90" wrapText="1"/>
    </xf>
    <xf numFmtId="0" fontId="26" fillId="0" borderId="1" xfId="7" applyFont="1" applyBorder="1" applyAlignment="1">
      <alignment horizontal="center" vertical="center" textRotation="90" wrapText="1"/>
    </xf>
    <xf numFmtId="3" fontId="25" fillId="0" borderId="1" xfId="7" applyNumberFormat="1" applyFont="1" applyFill="1" applyBorder="1" applyAlignment="1">
      <alignment horizontal="center" vertical="center" wrapText="1"/>
    </xf>
    <xf numFmtId="0" fontId="26" fillId="0" borderId="1" xfId="7" applyFont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20" fillId="4" borderId="5" xfId="0" applyFont="1" applyFill="1" applyBorder="1" applyAlignment="1" applyProtection="1">
      <alignment horizontal="center" vertical="center"/>
    </xf>
    <xf numFmtId="0" fontId="20" fillId="7" borderId="4" xfId="0" applyFont="1" applyFill="1" applyBorder="1" applyAlignment="1" applyProtection="1">
      <alignment horizontal="center" vertical="center"/>
    </xf>
    <xf numFmtId="0" fontId="20" fillId="7" borderId="5" xfId="0" applyFont="1" applyFill="1" applyBorder="1" applyAlignment="1" applyProtection="1">
      <alignment horizontal="center" vertical="center"/>
    </xf>
    <xf numFmtId="0" fontId="20" fillId="7" borderId="4" xfId="0" applyFont="1" applyFill="1" applyBorder="1" applyAlignment="1" applyProtection="1">
      <alignment horizontal="center" vertical="center" wrapText="1"/>
    </xf>
    <xf numFmtId="0" fontId="20" fillId="4" borderId="5" xfId="0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20" fillId="5" borderId="4" xfId="0" applyFont="1" applyFill="1" applyBorder="1" applyAlignment="1" applyProtection="1">
      <alignment horizontal="center" vertical="center"/>
    </xf>
    <xf numFmtId="0" fontId="20" fillId="5" borderId="5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2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/>
    </xf>
  </cellXfs>
  <cellStyles count="28">
    <cellStyle name="Comma [0]_laroux" xfId="17"/>
    <cellStyle name="Comma_ADEM$" xfId="18"/>
    <cellStyle name="Currency [0]_laroux" xfId="19"/>
    <cellStyle name="Currency_laroux" xfId="20"/>
    <cellStyle name="Normal_ADEM$" xfId="21"/>
    <cellStyle name="normální_laroux" xfId="22"/>
    <cellStyle name="Normalny" xfId="0" builtinId="0"/>
    <cellStyle name="Normalny 10" xfId="25"/>
    <cellStyle name="Normalny 2" xfId="7"/>
    <cellStyle name="Normalny 3" xfId="6"/>
    <cellStyle name="Normalny 3 2" xfId="12"/>
    <cellStyle name="Normalny 4" xfId="10"/>
    <cellStyle name="Normalny 5" xfId="9"/>
    <cellStyle name="Normalny 6" xfId="13"/>
    <cellStyle name="Normalny 7" xfId="15"/>
    <cellStyle name="Normalny 8" xfId="16"/>
    <cellStyle name="Normalny 9" xfId="24"/>
    <cellStyle name="Normalny_grudzień 2005" xfId="26"/>
    <cellStyle name="Normalny_grudzień 2005 2" xfId="27"/>
    <cellStyle name="Normalny_Mie 0300" xfId="1"/>
    <cellStyle name="Normalny_miesięczna tab12.03" xfId="2"/>
    <cellStyle name="Normalny_przcz dot. zakł" xfId="14"/>
    <cellStyle name="Normalny_tabl1" xfId="3"/>
    <cellStyle name="Normalny_TABLICemar" xfId="4"/>
    <cellStyle name="Procentowy" xfId="5" builtinId="5"/>
    <cellStyle name="Procentowy 2" xfId="8"/>
    <cellStyle name="Procentowy 3" xfId="11"/>
    <cellStyle name="Styl 1" xfId="2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878787"/>
      <color rgb="FF009FE3"/>
      <color rgb="FFEF7A84"/>
      <color rgb="FF00C1F9"/>
      <color rgb="FF005C9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iewiadomska\Desktop\MOJE_DOKUMENTY_27_2018\RAPORTY\RAPORTY_2018\2018_I_POLROCZE\MATERIALY\Zalaczniki_I_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iewiadomska\Desktop\MOJE_DOKUMENTY_27_2018\RAPORTY\RAPORTY_2018\2018_I_POLROCZE\MATERIALY\Zalaczniki_wg_obszarow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iewiadomska\Desktop\MOJE_DOKUMENTY_27_2018\RAPORTY\RAPORTY_2018\2018_I_POLROCZE\MATERIALY\Tabele%20MPiPS\Nap&#322;y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iewiadomska\Desktop\MOJE_DOKUMENTY_27_2018\RAPORTY\RAPORTY_2018\2018_I_POLROCZE\MATERIALY\ODPLYW_SZCZEGOL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iewiadomska\Desktop\MOJE_DOKUMENTY_27_2018\RAPORTY\RAPORTY_2018\2018_I_POLROCZE\MATERIALY\Tabele%20MPiPS\Podj&#281;cia%20pracy%20w%20miesi&#261;c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iewiadomska\Desktop\MOJE_DOKUMENTY_27_2018\RAPORTY\RAPORTY_2018\2018_I_POLROCZE\MATERIALY\wiek_niepelnosprawn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iewiadomska\Desktop\MOJE_DOKUMENTY_27_2018\RAPORTY\RAPORTY_2018\2018_I_POLROCZE\MATERIALY\MPIPS_07_tabele_I_2018_wartos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1_ogółem"/>
      <sheetName val="Z2_wybrane_grupy_podmiotów"/>
      <sheetName val="Z3_zakłady_osób_fizycznych"/>
      <sheetName val="bezrobotni ogółem"/>
      <sheetName val="Z4_bezrobotni_ogółem"/>
      <sheetName val="Z5_poprzednio_pracujący"/>
      <sheetName val="Z6_dotychcza_niepracujący"/>
      <sheetName val="Z7_stopa_bezrobocia"/>
      <sheetName val="Z8_napływ_bezrobotnych"/>
      <sheetName val="Z9_napływ_poprzednio_pracujych"/>
      <sheetName val="Z10_napływ_dotychczas_niepracu"/>
      <sheetName val="Z11_odpływ_bezrobotnych"/>
      <sheetName val="Z12_podjęcia_pracy"/>
      <sheetName val="Z13_niepotwierdzenie_gotowosci"/>
      <sheetName val="Z14_udział_podj_pracy_nie_potw"/>
      <sheetName val="Z15_bezrobotne_kobiety"/>
      <sheetName val="Z16_udział_bezrobotnych_kobiet"/>
      <sheetName val="Z17_napływ_kobiet"/>
      <sheetName val="Z_18_odpływ_kobiet"/>
      <sheetName val="Z19_podjecia_pracy_kobiet"/>
      <sheetName val="Z20_udział_podj_pracy_niepotwie"/>
      <sheetName val="Z21_wiek_kobiety"/>
      <sheetName val="Z22_wykształcen_kobiety"/>
      <sheetName val="Z23_staż_kobiety"/>
      <sheetName val="Z24_czas_kobiety"/>
      <sheetName val="Z25_dlugotrwale_kobiety_wiek"/>
      <sheetName val="Z26_długotr_kobie_wykształcenie"/>
      <sheetName val="Z27_długotrwale_kobiety_staż"/>
      <sheetName val="Z28_zamieszkal_ na_wsi "/>
      <sheetName val="Z29_udział_zamieszkal_na _wsi"/>
      <sheetName val="Z30_napływ_zamieszkal_na_wsi"/>
      <sheetName val="Z31_podjęcia_pracy_zamie_na_wsi"/>
      <sheetName val="Z32_wies_wiek"/>
      <sheetName val="Z33_wies_wykształcenie"/>
      <sheetName val="Z34_wies_staż"/>
      <sheetName val="Z35_wies_czas"/>
      <sheetName val="Z36_wies_długotrwale_wiek"/>
      <sheetName val="Z37_wies_długotrw_wykształcenie"/>
      <sheetName val="Z38_wies_długotrwale_staż"/>
      <sheetName val="Z39_wies_szczególna_sytuacja"/>
      <sheetName val="Z40_bezrobotni_z_zasiłkiem"/>
      <sheetName val="Z41_udział_bezrobo_z_zasiłkiem "/>
      <sheetName val="Z42_napływ_bezrob_z_zasiłkiem"/>
      <sheetName val="Z43_bezrobotni_ zwolnieni_zakła"/>
      <sheetName val="Z44_udział_zwolnionych_zakład"/>
      <sheetName val="Z45_napływ_zwolnionych_zakład "/>
      <sheetName val="Z46_absolwenci "/>
      <sheetName val="Z47_ udział_absolwentów"/>
      <sheetName val="Z48_napływ_absolwentów"/>
      <sheetName val="Z49_podjęcia_pracy_absolwenci"/>
      <sheetName val="Z50_cudzoziemcy"/>
      <sheetName val="Z51_napływ_cudzoziemców"/>
      <sheetName val="Z52_podjecia_pracy_cudzoziemcy"/>
      <sheetName val="Z53_wiek_ogolem"/>
      <sheetName val="Z54_wykształcenie_ogolem"/>
      <sheetName val="Z55_staż_ogolem"/>
      <sheetName val="Z56_czas_ogolem"/>
      <sheetName val="Z57_bezrobotni_grupy_wielkie"/>
      <sheetName val="Z58_bezrobotni_gr_elementarne"/>
      <sheetName val="Z59_ranking_powyżej_100_bezrob."/>
      <sheetName val="Z60_bezrobotni_wg_PKD"/>
      <sheetName val="61_szczegolna_sytuacja "/>
      <sheetName val="62_naplyw_szczegolna_sytuacja"/>
      <sheetName val=" Z63_odpływ_szczególna_sytuacja"/>
      <sheetName val="Z64_podjecia_pracy"/>
      <sheetName val="Z65_niepelnosprawni_ogolem"/>
      <sheetName val="Z66_rodzaj_stopien_niepelnospra"/>
      <sheetName val="Z67_naplyw_niepelnosprawnych"/>
      <sheetName val="Z68_odplyw_niepelnosprawnych"/>
      <sheetName val="Z69_niepelnosprawne_kobiety"/>
      <sheetName val="Z70_niepelnosprawne_kobiet_wiek"/>
      <sheetName val="Z_71_poszukujacy_pracy"/>
      <sheetName val="Z72_niepelnosprawni_poszukujacy"/>
      <sheetName val="Z73_bezrobotni_wg_gmin"/>
      <sheetName val="Z74_posrednictwo"/>
      <sheetName val="Z75_naplyw_wolnych_m_c_pracy"/>
      <sheetName val="Z76_wolne_m_ca_pracy_wg_PKD"/>
      <sheetName val="Z77_ranking_m_c_pracy"/>
      <sheetName val="Z78_ relacje_gr_element_napływ"/>
      <sheetName val="Z79_prace_interwencyjne"/>
      <sheetName val="Z80_roboty_publiczne"/>
      <sheetName val="Z81_staze"/>
      <sheetName val="Z82_prace_uzyteczne"/>
      <sheetName val="Z83_refundacja_wyposazenia"/>
      <sheetName val="Z84_dzialalnosc_gospodarcza"/>
      <sheetName val="Z85_formy_wsparcia"/>
      <sheetName val="Z86_Fundusz_Pracy"/>
      <sheetName val="Z87_rezerwa_FP"/>
      <sheetName val="Z88_wydatki_FP"/>
      <sheetName val="Z89_praca_dla_mlodych"/>
      <sheetName val="Z90_praca_cudzoziemcy"/>
      <sheetName val="Z91_praca_cudzoziemcy_powiaty"/>
    </sheetNames>
    <sheetDataSet>
      <sheetData sheetId="0" refreshError="1"/>
      <sheetData sheetId="1" refreshError="1"/>
      <sheetData sheetId="2" refreshError="1"/>
      <sheetData sheetId="3">
        <row r="6">
          <cell r="J6">
            <v>5.0999999999999996</v>
          </cell>
        </row>
        <row r="7">
          <cell r="J7">
            <v>2.6</v>
          </cell>
        </row>
        <row r="8">
          <cell r="J8">
            <v>1.8</v>
          </cell>
        </row>
        <row r="9">
          <cell r="J9">
            <v>1.8</v>
          </cell>
        </row>
        <row r="10">
          <cell r="J10">
            <v>6.2</v>
          </cell>
        </row>
        <row r="11">
          <cell r="J11">
            <v>7.3</v>
          </cell>
        </row>
        <row r="12">
          <cell r="J12">
            <v>5.3</v>
          </cell>
        </row>
        <row r="13">
          <cell r="J13">
            <v>4.4000000000000004</v>
          </cell>
        </row>
        <row r="14">
          <cell r="J14">
            <v>7.5</v>
          </cell>
        </row>
        <row r="15">
          <cell r="J15">
            <v>3.7</v>
          </cell>
        </row>
        <row r="16">
          <cell r="J16">
            <v>3.2</v>
          </cell>
        </row>
        <row r="17">
          <cell r="J17">
            <v>5.8</v>
          </cell>
        </row>
        <row r="18">
          <cell r="J18">
            <v>4.0999999999999996</v>
          </cell>
        </row>
        <row r="19">
          <cell r="J19">
            <v>3.8</v>
          </cell>
        </row>
        <row r="20">
          <cell r="J20">
            <v>2</v>
          </cell>
        </row>
        <row r="21">
          <cell r="J21">
            <v>9.8000000000000007</v>
          </cell>
        </row>
        <row r="22">
          <cell r="J22">
            <v>10.199999999999999</v>
          </cell>
        </row>
        <row r="23">
          <cell r="J23">
            <v>9.6999999999999993</v>
          </cell>
        </row>
        <row r="24">
          <cell r="J24">
            <v>6.5</v>
          </cell>
        </row>
        <row r="25">
          <cell r="J25">
            <v>10.5</v>
          </cell>
        </row>
        <row r="26">
          <cell r="J26">
            <v>13</v>
          </cell>
        </row>
        <row r="27">
          <cell r="J27">
            <v>14.1</v>
          </cell>
        </row>
        <row r="28">
          <cell r="J28">
            <v>9.5</v>
          </cell>
        </row>
        <row r="29">
          <cell r="J29">
            <v>16.899999999999999</v>
          </cell>
        </row>
        <row r="30">
          <cell r="J30">
            <v>10.5</v>
          </cell>
        </row>
        <row r="31">
          <cell r="J31">
            <v>9.3000000000000007</v>
          </cell>
        </row>
        <row r="32">
          <cell r="J32">
            <v>9.1999999999999993</v>
          </cell>
        </row>
        <row r="33">
          <cell r="J33">
            <v>4.2</v>
          </cell>
        </row>
        <row r="34">
          <cell r="J34">
            <v>9.4</v>
          </cell>
        </row>
        <row r="35">
          <cell r="J35">
            <v>13.8</v>
          </cell>
        </row>
        <row r="36">
          <cell r="J36">
            <v>7.5</v>
          </cell>
        </row>
        <row r="37">
          <cell r="J37">
            <v>10</v>
          </cell>
        </row>
        <row r="38">
          <cell r="J38">
            <v>9.6</v>
          </cell>
        </row>
        <row r="39">
          <cell r="J39">
            <v>18.600000000000001</v>
          </cell>
        </row>
        <row r="40">
          <cell r="J40">
            <v>17.8</v>
          </cell>
        </row>
        <row r="41">
          <cell r="J41">
            <v>23.4</v>
          </cell>
        </row>
        <row r="42">
          <cell r="J42">
            <v>10.3</v>
          </cell>
        </row>
        <row r="43">
          <cell r="J43">
            <v>12.3</v>
          </cell>
        </row>
        <row r="44">
          <cell r="J44">
            <v>10.3</v>
          </cell>
        </row>
        <row r="45">
          <cell r="J45">
            <v>13.8</v>
          </cell>
        </row>
        <row r="46">
          <cell r="J46">
            <v>11.7</v>
          </cell>
        </row>
        <row r="47">
          <cell r="J47">
            <v>16.2</v>
          </cell>
        </row>
        <row r="48">
          <cell r="J48">
            <v>6.7</v>
          </cell>
        </row>
        <row r="49">
          <cell r="J49">
            <v>6.4</v>
          </cell>
        </row>
        <row r="50">
          <cell r="J50">
            <v>9.1</v>
          </cell>
        </row>
        <row r="51">
          <cell r="J51">
            <v>5.0999999999999996</v>
          </cell>
        </row>
        <row r="52">
          <cell r="J52">
            <v>5.4</v>
          </cell>
        </row>
        <row r="53">
          <cell r="J53">
            <v>5.5</v>
          </cell>
        </row>
        <row r="54">
          <cell r="J54">
            <v>6.3</v>
          </cell>
        </row>
        <row r="55">
          <cell r="J55">
            <v>5.0999999999999996</v>
          </cell>
        </row>
        <row r="56">
          <cell r="J56">
            <v>5.5</v>
          </cell>
        </row>
        <row r="57">
          <cell r="J57">
            <v>2.2999999999999998</v>
          </cell>
        </row>
        <row r="58">
          <cell r="J58">
            <v>6.1</v>
          </cell>
        </row>
        <row r="59">
          <cell r="J59">
            <v>10.4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1_ogółem"/>
      <sheetName val="Z2_wybrane_grupy_podmiotów"/>
      <sheetName val="Z3_zakłady_osób_fizycznych"/>
      <sheetName val="Z4_bezrobotni_ogółem"/>
      <sheetName val="Z5_poprzednio_pracujący"/>
      <sheetName val="Z6_dotychcza_niepracujący"/>
      <sheetName val="Z7_stopa_bezrobocia"/>
      <sheetName val="Z8_napływ_bezrobotnych"/>
      <sheetName val="Z9_napływ_poprzednio_pracujych"/>
      <sheetName val="Z10_napływ_dotychczas_niepracu"/>
      <sheetName val="Z11_odpływ_bezrobotnych"/>
      <sheetName val="Z12_podjęcia_pracy"/>
      <sheetName val="Z13_niepotwierdzenie_gotowosci"/>
      <sheetName val="Z14_udział_podj_pracy_nie_potw"/>
      <sheetName val="Z15_bezrobotne_kobiety"/>
      <sheetName val="Z16_udział_bezrobotnych_kobiet"/>
      <sheetName val="Z17_napływ_kobiet"/>
      <sheetName val="Z_18_odpływ_kobiet"/>
      <sheetName val="Z19_podjecia_pracy_kobiet"/>
      <sheetName val="Z20_udział_podj_pracy_niepotwie"/>
      <sheetName val="Z21_wiek_kobiety"/>
      <sheetName val="Z22_wykształcen_kobiety"/>
      <sheetName val="Z23_staż_kobiety"/>
      <sheetName val="Z24_czas_kobiety"/>
      <sheetName val="Z25_dlugotrwale_kobiety_wiek"/>
      <sheetName val="Z26_długotr_kobie_wykształcenie"/>
      <sheetName val="Z27_długotrwale_kobiety_staż"/>
      <sheetName val="Z28_zamieszkal_ na_wsi "/>
      <sheetName val="Z29_udział_zamieszkal_na _wsi"/>
      <sheetName val="Z30_napływ_zamieszkal_na_wsi"/>
      <sheetName val="Z31_podjęcia_pracy_zamie_na_wsi"/>
      <sheetName val="Z32_wies_wiek"/>
      <sheetName val="Z33_wies_wykształcenie"/>
      <sheetName val="Z34_wies_staż"/>
      <sheetName val="Z35_wies_czas"/>
      <sheetName val="Z36_wies_długotrwale_wiek"/>
      <sheetName val="Z37_wies_długotrw_wykształcenie"/>
      <sheetName val="Z38_wies_długotrwale_staż"/>
      <sheetName val="Z39_wies_szczególna_sytuacja"/>
      <sheetName val="Z40_bezrobotni_z_zasiłkiem"/>
      <sheetName val="Z41_udział_bezrobo_z_zasiłkiem "/>
      <sheetName val="Z42_napływ_bezrob_z_zasiłkiem"/>
      <sheetName val="Z43_bezrobotni_ zwolnieni_zakła"/>
      <sheetName val="Z44_udział_zwolnionych_zakład"/>
      <sheetName val="Z45_napływ_zwolnionych_zakład "/>
      <sheetName val="Z46_absolwenci "/>
      <sheetName val="Z47_ udział_absolwentów"/>
      <sheetName val="Z48_napływ_absolwentów"/>
      <sheetName val="Z49_podjęcia_pracy_absolwenci"/>
      <sheetName val="Z50_cudzoziemcy"/>
      <sheetName val="Z51_napływ_cudzoziemców"/>
      <sheetName val="Z52_podjecia_pracy_cudzoziemcy"/>
      <sheetName val="Z53_wiek_ogolem"/>
      <sheetName val="Z54_wykształcenie_ogolem"/>
      <sheetName val="Z55_staż_ogolem"/>
      <sheetName val="Z56_czas_ogolem"/>
      <sheetName val="Z57_bezrobotni_grupy_wielkie"/>
      <sheetName val="Z58_bezrobotni_gr_elementarne"/>
      <sheetName val="Z59_ranking_powyżej_100_bezrob."/>
      <sheetName val="Z60_bezrobotni_wg_PKD"/>
      <sheetName val="61_szczegolna_sytuacja "/>
      <sheetName val="62_naplyw_szczegolna_sytuacja"/>
      <sheetName val=" Z63_odpływ_szczególna_sytuacja"/>
      <sheetName val="Z64_podjecia_pracy"/>
      <sheetName val="Z65_niepelnosprawni_ogolem"/>
      <sheetName val="Z66_rodzaj_stopien_niepelnospra"/>
      <sheetName val="Z67_naplyw_niepelnosprawnych"/>
      <sheetName val="Z68_odplyw_niepelnosprawnych"/>
      <sheetName val="Z69_niepelnosprawne_kobiety"/>
      <sheetName val="Z70_niepelnosprawne_kobiet_wiek"/>
      <sheetName val="Z_71_poszukujacy_pracy"/>
      <sheetName val="Z72_niepelnosprawni_poszukujacy"/>
      <sheetName val="Z73_bezrobotni_wg_gmin"/>
      <sheetName val="Z74_posrednictwo"/>
      <sheetName val="Z75_naplyw_wolnych_m_c_pracy"/>
      <sheetName val="Z76_wolne_m_ca_pracy_wg_PKD"/>
      <sheetName val="Z77_ranking_m_c_pracy"/>
      <sheetName val="Z78_ relacje_gr_element_napływ"/>
      <sheetName val="Z79_prace_interwencyjne"/>
      <sheetName val="Z80_roboty_publiczne"/>
      <sheetName val="Z81_staze"/>
      <sheetName val="Z82_prace_uzyteczne"/>
      <sheetName val="Z83_refundacja_wyposazenia"/>
      <sheetName val="Z84_dzialalnosc_gospodarcza"/>
      <sheetName val="Z85_formy_wsparcia"/>
      <sheetName val="Z86_Fundusz_Pracy"/>
      <sheetName val="Z87_rezerwa_FP"/>
      <sheetName val="Z88_wydatki_FP"/>
      <sheetName val="Z89_praca_dla_mlodych"/>
      <sheetName val="Z90_praca_cudzoziemcy"/>
      <sheetName val="Z91_praca_cudzoziemcy_powiat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7">
          <cell r="G7">
            <v>1717</v>
          </cell>
        </row>
        <row r="8">
          <cell r="G8">
            <v>1174</v>
          </cell>
        </row>
        <row r="9">
          <cell r="G9">
            <v>2404</v>
          </cell>
        </row>
        <row r="10">
          <cell r="G10">
            <v>1800</v>
          </cell>
        </row>
        <row r="12">
          <cell r="G12">
            <v>2488</v>
          </cell>
        </row>
        <row r="13">
          <cell r="G13">
            <v>0</v>
          </cell>
        </row>
        <row r="14">
          <cell r="G14">
            <v>3634</v>
          </cell>
        </row>
        <row r="15">
          <cell r="G15">
            <v>1712</v>
          </cell>
        </row>
        <row r="16">
          <cell r="G16">
            <v>1324</v>
          </cell>
        </row>
        <row r="18">
          <cell r="G18">
            <v>1761</v>
          </cell>
        </row>
        <row r="19">
          <cell r="G19">
            <v>0</v>
          </cell>
        </row>
        <row r="20">
          <cell r="G20">
            <v>4392</v>
          </cell>
        </row>
        <row r="21">
          <cell r="G21">
            <v>2227</v>
          </cell>
        </row>
        <row r="23">
          <cell r="G23">
            <v>832</v>
          </cell>
        </row>
        <row r="24">
          <cell r="G24">
            <v>2068</v>
          </cell>
        </row>
        <row r="25">
          <cell r="G25">
            <v>1556</v>
          </cell>
        </row>
        <row r="26">
          <cell r="G26">
            <v>3302</v>
          </cell>
        </row>
        <row r="27">
          <cell r="G27">
            <v>0</v>
          </cell>
        </row>
        <row r="28">
          <cell r="G28">
            <v>8330</v>
          </cell>
        </row>
        <row r="29">
          <cell r="G29">
            <v>2914</v>
          </cell>
        </row>
        <row r="30">
          <cell r="G30">
            <v>1334</v>
          </cell>
        </row>
        <row r="32">
          <cell r="G32">
            <v>737</v>
          </cell>
        </row>
        <row r="33">
          <cell r="G33">
            <v>0</v>
          </cell>
        </row>
        <row r="34">
          <cell r="G34">
            <v>1894</v>
          </cell>
        </row>
        <row r="35">
          <cell r="G35">
            <v>792</v>
          </cell>
        </row>
        <row r="37">
          <cell r="G37">
            <v>2922</v>
          </cell>
        </row>
        <row r="38">
          <cell r="G38">
            <v>524</v>
          </cell>
        </row>
        <row r="39">
          <cell r="G39">
            <v>649</v>
          </cell>
        </row>
        <row r="40">
          <cell r="G40">
            <v>1191</v>
          </cell>
        </row>
        <row r="41">
          <cell r="G41">
            <v>1386</v>
          </cell>
        </row>
        <row r="42">
          <cell r="G42">
            <v>891</v>
          </cell>
        </row>
        <row r="43">
          <cell r="G43">
            <v>824</v>
          </cell>
        </row>
        <row r="44">
          <cell r="G44">
            <v>2076</v>
          </cell>
        </row>
        <row r="45">
          <cell r="G45">
            <v>1023</v>
          </cell>
        </row>
        <row r="46">
          <cell r="G46">
            <v>1542</v>
          </cell>
        </row>
        <row r="47">
          <cell r="G47">
            <v>1271</v>
          </cell>
        </row>
        <row r="48">
          <cell r="G48">
            <v>0</v>
          </cell>
        </row>
        <row r="49">
          <cell r="G49">
            <v>912</v>
          </cell>
        </row>
        <row r="50">
          <cell r="G50">
            <v>1287</v>
          </cell>
        </row>
        <row r="51">
          <cell r="G51">
            <v>2606</v>
          </cell>
        </row>
        <row r="52">
          <cell r="G52">
            <v>1004</v>
          </cell>
        </row>
        <row r="53">
          <cell r="G53">
            <v>1182</v>
          </cell>
        </row>
      </sheetData>
      <sheetData sheetId="28">
        <row r="7">
          <cell r="L7">
            <v>3681</v>
          </cell>
          <cell r="M7">
            <v>1717</v>
          </cell>
        </row>
        <row r="8">
          <cell r="L8">
            <v>2088</v>
          </cell>
          <cell r="M8">
            <v>1174</v>
          </cell>
        </row>
        <row r="9">
          <cell r="L9">
            <v>3619</v>
          </cell>
          <cell r="M9">
            <v>2404</v>
          </cell>
        </row>
        <row r="10">
          <cell r="L10">
            <v>2537</v>
          </cell>
          <cell r="M10">
            <v>1800</v>
          </cell>
        </row>
        <row r="12">
          <cell r="L12">
            <v>3463</v>
          </cell>
          <cell r="M12">
            <v>2488</v>
          </cell>
        </row>
        <row r="13">
          <cell r="L13">
            <v>2635</v>
          </cell>
          <cell r="M13">
            <v>0</v>
          </cell>
        </row>
        <row r="14">
          <cell r="L14">
            <v>3842</v>
          </cell>
          <cell r="M14">
            <v>3634</v>
          </cell>
        </row>
        <row r="15">
          <cell r="L15">
            <v>2836</v>
          </cell>
          <cell r="M15">
            <v>1712</v>
          </cell>
        </row>
        <row r="16">
          <cell r="L16">
            <v>2067</v>
          </cell>
          <cell r="M16">
            <v>1324</v>
          </cell>
        </row>
        <row r="18">
          <cell r="L18">
            <v>2875</v>
          </cell>
          <cell r="M18">
            <v>1761</v>
          </cell>
        </row>
        <row r="19">
          <cell r="L19">
            <v>4506</v>
          </cell>
          <cell r="M19">
            <v>0</v>
          </cell>
        </row>
        <row r="20">
          <cell r="L20">
            <v>4817</v>
          </cell>
          <cell r="M20">
            <v>4392</v>
          </cell>
        </row>
        <row r="21">
          <cell r="L21">
            <v>3252</v>
          </cell>
          <cell r="M21">
            <v>2227</v>
          </cell>
        </row>
        <row r="23">
          <cell r="L23">
            <v>1139</v>
          </cell>
          <cell r="M23">
            <v>832</v>
          </cell>
        </row>
        <row r="24">
          <cell r="L24">
            <v>2763</v>
          </cell>
          <cell r="M24">
            <v>2068</v>
          </cell>
        </row>
        <row r="25">
          <cell r="L25">
            <v>1809</v>
          </cell>
          <cell r="M25">
            <v>1556</v>
          </cell>
        </row>
        <row r="26">
          <cell r="L26">
            <v>3746</v>
          </cell>
          <cell r="M26">
            <v>3302</v>
          </cell>
        </row>
        <row r="27">
          <cell r="L27">
            <v>12131</v>
          </cell>
          <cell r="M27">
            <v>0</v>
          </cell>
        </row>
        <row r="28">
          <cell r="L28">
            <v>10046</v>
          </cell>
          <cell r="M28">
            <v>8330</v>
          </cell>
        </row>
        <row r="29">
          <cell r="L29">
            <v>3766</v>
          </cell>
          <cell r="M29">
            <v>2914</v>
          </cell>
        </row>
        <row r="30">
          <cell r="L30">
            <v>1728</v>
          </cell>
          <cell r="M30">
            <v>1334</v>
          </cell>
        </row>
        <row r="32">
          <cell r="L32">
            <v>992</v>
          </cell>
          <cell r="M32">
            <v>737</v>
          </cell>
        </row>
        <row r="33">
          <cell r="L33">
            <v>1983</v>
          </cell>
          <cell r="M33">
            <v>0</v>
          </cell>
        </row>
        <row r="34">
          <cell r="L34">
            <v>1955</v>
          </cell>
          <cell r="M34">
            <v>1894</v>
          </cell>
        </row>
        <row r="35">
          <cell r="L35">
            <v>1543</v>
          </cell>
          <cell r="M35">
            <v>792</v>
          </cell>
        </row>
        <row r="37">
          <cell r="L37">
            <v>4240</v>
          </cell>
          <cell r="M37">
            <v>2922</v>
          </cell>
        </row>
        <row r="38">
          <cell r="L38">
            <v>1145</v>
          </cell>
          <cell r="M38">
            <v>524</v>
          </cell>
        </row>
        <row r="39">
          <cell r="L39">
            <v>1091</v>
          </cell>
          <cell r="M39">
            <v>649</v>
          </cell>
        </row>
        <row r="40">
          <cell r="L40">
            <v>2508</v>
          </cell>
          <cell r="M40">
            <v>1191</v>
          </cell>
        </row>
        <row r="41">
          <cell r="L41">
            <v>2614</v>
          </cell>
          <cell r="M41">
            <v>1386</v>
          </cell>
        </row>
        <row r="42">
          <cell r="L42">
            <v>1903</v>
          </cell>
          <cell r="M42">
            <v>891</v>
          </cell>
        </row>
        <row r="43">
          <cell r="L43">
            <v>2399</v>
          </cell>
          <cell r="M43">
            <v>824</v>
          </cell>
        </row>
        <row r="44">
          <cell r="L44">
            <v>3841</v>
          </cell>
          <cell r="M44">
            <v>2076</v>
          </cell>
        </row>
        <row r="45">
          <cell r="L45">
            <v>2897</v>
          </cell>
          <cell r="M45">
            <v>1023</v>
          </cell>
        </row>
        <row r="46">
          <cell r="L46">
            <v>2708</v>
          </cell>
          <cell r="M46">
            <v>1542</v>
          </cell>
        </row>
        <row r="47">
          <cell r="L47">
            <v>2384</v>
          </cell>
          <cell r="M47">
            <v>1271</v>
          </cell>
        </row>
        <row r="48">
          <cell r="L48">
            <v>26056</v>
          </cell>
          <cell r="M48">
            <v>0</v>
          </cell>
        </row>
        <row r="49">
          <cell r="L49">
            <v>1401</v>
          </cell>
          <cell r="M49">
            <v>912</v>
          </cell>
        </row>
        <row r="50">
          <cell r="L50">
            <v>1824</v>
          </cell>
          <cell r="M50">
            <v>1287</v>
          </cell>
        </row>
        <row r="51">
          <cell r="L51">
            <v>6676</v>
          </cell>
          <cell r="M51">
            <v>2606</v>
          </cell>
        </row>
        <row r="52">
          <cell r="L52">
            <v>1617</v>
          </cell>
          <cell r="M52">
            <v>1004</v>
          </cell>
        </row>
        <row r="53">
          <cell r="L53">
            <v>2945</v>
          </cell>
          <cell r="M53">
            <v>1182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SIĄC"/>
      <sheetName val="STYCZEŃ"/>
      <sheetName val="LUTY"/>
      <sheetName val="I-II narast"/>
      <sheetName val="MARZEC"/>
      <sheetName val="I KW"/>
      <sheetName val="KWIECIEN"/>
      <sheetName val="I-IV narast"/>
      <sheetName val="MAJ"/>
      <sheetName val="I-V narast"/>
      <sheetName val="CZERWIEC"/>
      <sheetName val="II KW"/>
      <sheetName val="I PÓŁROCZE"/>
      <sheetName val="I PÓŁROCZE (2)"/>
      <sheetName val="LIPIEC"/>
      <sheetName val="I-VII"/>
      <sheetName val="SIERPIEN"/>
      <sheetName val="I-VIII narast"/>
      <sheetName val="WRZESIEN"/>
      <sheetName val="III KW"/>
      <sheetName val="I-IX narast"/>
      <sheetName val="PAŹDZIERNIK"/>
      <sheetName val="I-X narast"/>
      <sheetName val="LISTOPAD"/>
      <sheetName val="I- XI NARAST"/>
      <sheetName val="GRUDZIEŃ"/>
      <sheetName val="IV KW"/>
      <sheetName val="II PÓŁROCZE"/>
      <sheetName val="R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X7">
            <v>13754</v>
          </cell>
          <cell r="Y7">
            <v>4427</v>
          </cell>
          <cell r="AA7">
            <v>1866</v>
          </cell>
          <cell r="AC7">
            <v>4723</v>
          </cell>
          <cell r="AE7">
            <v>4018</v>
          </cell>
          <cell r="AG7">
            <v>23</v>
          </cell>
          <cell r="AI7">
            <v>1607</v>
          </cell>
          <cell r="AK7">
            <v>18</v>
          </cell>
          <cell r="AM7">
            <v>1030</v>
          </cell>
        </row>
        <row r="9">
          <cell r="X9">
            <v>1673</v>
          </cell>
          <cell r="Y9">
            <v>703</v>
          </cell>
          <cell r="AA9">
            <v>424</v>
          </cell>
          <cell r="AC9">
            <v>600</v>
          </cell>
          <cell r="AE9">
            <v>334</v>
          </cell>
          <cell r="AG9">
            <v>22</v>
          </cell>
          <cell r="AI9">
            <v>270</v>
          </cell>
          <cell r="AK9">
            <v>2</v>
          </cell>
          <cell r="AM9">
            <v>58</v>
          </cell>
        </row>
        <row r="10">
          <cell r="X10">
            <v>2051</v>
          </cell>
          <cell r="Y10">
            <v>870</v>
          </cell>
          <cell r="AA10">
            <v>524</v>
          </cell>
          <cell r="AC10">
            <v>665</v>
          </cell>
          <cell r="AE10">
            <v>398</v>
          </cell>
          <cell r="AG10">
            <v>1</v>
          </cell>
          <cell r="AI10">
            <v>418</v>
          </cell>
          <cell r="AK10">
            <v>0</v>
          </cell>
          <cell r="AM10">
            <v>118</v>
          </cell>
        </row>
        <row r="11">
          <cell r="X11">
            <v>1544</v>
          </cell>
          <cell r="Y11">
            <v>631</v>
          </cell>
          <cell r="AA11">
            <v>347</v>
          </cell>
          <cell r="AC11">
            <v>442</v>
          </cell>
          <cell r="AE11">
            <v>339</v>
          </cell>
          <cell r="AG11">
            <v>2</v>
          </cell>
          <cell r="AI11">
            <v>335</v>
          </cell>
          <cell r="AK11">
            <v>4</v>
          </cell>
          <cell r="AM11">
            <v>63</v>
          </cell>
        </row>
        <row r="12">
          <cell r="X12">
            <v>3850</v>
          </cell>
          <cell r="Y12">
            <v>1650</v>
          </cell>
          <cell r="AA12">
            <v>942</v>
          </cell>
          <cell r="AC12">
            <v>1306</v>
          </cell>
          <cell r="AE12">
            <v>774</v>
          </cell>
          <cell r="AG12">
            <v>1</v>
          </cell>
          <cell r="AI12">
            <v>719</v>
          </cell>
          <cell r="AK12">
            <v>5</v>
          </cell>
          <cell r="AM12">
            <v>124</v>
          </cell>
        </row>
        <row r="14">
          <cell r="X14">
            <v>1015</v>
          </cell>
          <cell r="Y14">
            <v>391</v>
          </cell>
          <cell r="AA14">
            <v>220</v>
          </cell>
          <cell r="AC14">
            <v>253</v>
          </cell>
          <cell r="AE14">
            <v>260</v>
          </cell>
          <cell r="AG14">
            <v>42</v>
          </cell>
          <cell r="AI14">
            <v>243</v>
          </cell>
          <cell r="AK14">
            <v>13</v>
          </cell>
          <cell r="AM14">
            <v>90</v>
          </cell>
        </row>
        <row r="15">
          <cell r="X15">
            <v>1430</v>
          </cell>
          <cell r="Y15">
            <v>639</v>
          </cell>
          <cell r="AA15">
            <v>388</v>
          </cell>
          <cell r="AC15">
            <v>488</v>
          </cell>
          <cell r="AE15">
            <v>271</v>
          </cell>
          <cell r="AG15">
            <v>7</v>
          </cell>
          <cell r="AI15">
            <v>284</v>
          </cell>
          <cell r="AK15">
            <v>3</v>
          </cell>
          <cell r="AM15">
            <v>59</v>
          </cell>
        </row>
        <row r="16">
          <cell r="X16">
            <v>2031</v>
          </cell>
          <cell r="Y16">
            <v>719</v>
          </cell>
          <cell r="AA16">
            <v>388</v>
          </cell>
          <cell r="AC16">
            <v>760</v>
          </cell>
          <cell r="AE16">
            <v>471</v>
          </cell>
          <cell r="AG16">
            <v>8</v>
          </cell>
          <cell r="AI16">
            <v>325</v>
          </cell>
          <cell r="AK16">
            <v>2</v>
          </cell>
          <cell r="AM16">
            <v>76</v>
          </cell>
        </row>
        <row r="17">
          <cell r="X17">
            <v>1505</v>
          </cell>
          <cell r="Y17">
            <v>592</v>
          </cell>
          <cell r="AA17">
            <v>293</v>
          </cell>
          <cell r="AC17">
            <v>517</v>
          </cell>
          <cell r="AE17">
            <v>357</v>
          </cell>
          <cell r="AG17">
            <v>3</v>
          </cell>
          <cell r="AI17">
            <v>196</v>
          </cell>
          <cell r="AK17">
            <v>0</v>
          </cell>
          <cell r="AM17">
            <v>74</v>
          </cell>
        </row>
        <row r="18">
          <cell r="X18">
            <v>810</v>
          </cell>
          <cell r="Y18">
            <v>287</v>
          </cell>
          <cell r="AA18">
            <v>151</v>
          </cell>
          <cell r="AC18">
            <v>259</v>
          </cell>
          <cell r="AE18">
            <v>265</v>
          </cell>
          <cell r="AG18">
            <v>0</v>
          </cell>
          <cell r="AI18">
            <v>62</v>
          </cell>
          <cell r="AK18">
            <v>0</v>
          </cell>
          <cell r="AM18">
            <v>34</v>
          </cell>
        </row>
        <row r="21">
          <cell r="X21">
            <v>2387</v>
          </cell>
          <cell r="Y21">
            <v>1049</v>
          </cell>
          <cell r="AA21">
            <v>595</v>
          </cell>
          <cell r="AC21">
            <v>865</v>
          </cell>
          <cell r="AE21">
            <v>530</v>
          </cell>
          <cell r="AG21">
            <v>3</v>
          </cell>
          <cell r="AI21">
            <v>256</v>
          </cell>
          <cell r="AK21">
            <v>3</v>
          </cell>
          <cell r="AM21">
            <v>86</v>
          </cell>
        </row>
        <row r="22">
          <cell r="X22">
            <v>1554</v>
          </cell>
          <cell r="Y22">
            <v>819</v>
          </cell>
          <cell r="AA22">
            <v>524</v>
          </cell>
          <cell r="AC22">
            <v>357</v>
          </cell>
          <cell r="AE22">
            <v>340</v>
          </cell>
          <cell r="AG22">
            <v>0</v>
          </cell>
          <cell r="AI22">
            <v>158</v>
          </cell>
          <cell r="AK22">
            <v>0</v>
          </cell>
          <cell r="AM22">
            <v>86</v>
          </cell>
        </row>
        <row r="23">
          <cell r="X23">
            <v>2269</v>
          </cell>
          <cell r="Y23">
            <v>1007</v>
          </cell>
          <cell r="AA23">
            <v>667</v>
          </cell>
          <cell r="AC23">
            <v>947</v>
          </cell>
          <cell r="AE23">
            <v>476</v>
          </cell>
          <cell r="AG23">
            <v>4</v>
          </cell>
          <cell r="AI23">
            <v>202</v>
          </cell>
          <cell r="AK23">
            <v>4</v>
          </cell>
          <cell r="AM23">
            <v>69</v>
          </cell>
        </row>
        <row r="24">
          <cell r="X24">
            <v>2076</v>
          </cell>
          <cell r="Y24">
            <v>885</v>
          </cell>
          <cell r="AA24">
            <v>599</v>
          </cell>
          <cell r="AC24">
            <v>930</v>
          </cell>
          <cell r="AE24">
            <v>351</v>
          </cell>
          <cell r="AG24">
            <v>198</v>
          </cell>
          <cell r="AI24">
            <v>365</v>
          </cell>
          <cell r="AK24">
            <v>3</v>
          </cell>
          <cell r="AM24">
            <v>62</v>
          </cell>
        </row>
        <row r="25">
          <cell r="X25">
            <v>1383</v>
          </cell>
          <cell r="Y25">
            <v>635</v>
          </cell>
          <cell r="AA25">
            <v>400</v>
          </cell>
          <cell r="AC25">
            <v>549</v>
          </cell>
          <cell r="AE25">
            <v>239</v>
          </cell>
          <cell r="AG25">
            <v>12</v>
          </cell>
          <cell r="AI25">
            <v>146</v>
          </cell>
          <cell r="AK25">
            <v>2</v>
          </cell>
          <cell r="AM25">
            <v>40</v>
          </cell>
        </row>
        <row r="27">
          <cell r="X27">
            <v>1548</v>
          </cell>
          <cell r="Y27">
            <v>754</v>
          </cell>
          <cell r="AA27">
            <v>536</v>
          </cell>
          <cell r="AC27">
            <v>669</v>
          </cell>
          <cell r="AE27">
            <v>217</v>
          </cell>
          <cell r="AG27">
            <v>0</v>
          </cell>
          <cell r="AI27">
            <v>167</v>
          </cell>
          <cell r="AK27">
            <v>1</v>
          </cell>
          <cell r="AM27">
            <v>40</v>
          </cell>
        </row>
        <row r="28">
          <cell r="X28">
            <v>2004</v>
          </cell>
          <cell r="Y28">
            <v>1049</v>
          </cell>
          <cell r="AA28">
            <v>646</v>
          </cell>
          <cell r="AC28">
            <v>725</v>
          </cell>
          <cell r="AE28">
            <v>309</v>
          </cell>
          <cell r="AG28">
            <v>0</v>
          </cell>
          <cell r="AI28">
            <v>187</v>
          </cell>
          <cell r="AK28">
            <v>5</v>
          </cell>
          <cell r="AM28">
            <v>77</v>
          </cell>
        </row>
        <row r="29">
          <cell r="X29">
            <v>1970</v>
          </cell>
          <cell r="Y29">
            <v>1088</v>
          </cell>
          <cell r="AA29">
            <v>723</v>
          </cell>
          <cell r="AC29">
            <v>600</v>
          </cell>
          <cell r="AE29">
            <v>259</v>
          </cell>
          <cell r="AG29">
            <v>7</v>
          </cell>
          <cell r="AI29">
            <v>297</v>
          </cell>
          <cell r="AK29">
            <v>9</v>
          </cell>
          <cell r="AM29">
            <v>105</v>
          </cell>
        </row>
        <row r="30">
          <cell r="X30">
            <v>1234</v>
          </cell>
          <cell r="Y30">
            <v>620</v>
          </cell>
          <cell r="AA30">
            <v>389</v>
          </cell>
          <cell r="AC30">
            <v>395</v>
          </cell>
          <cell r="AE30">
            <v>187</v>
          </cell>
          <cell r="AG30">
            <v>0</v>
          </cell>
          <cell r="AI30">
            <v>235</v>
          </cell>
          <cell r="AK30">
            <v>1</v>
          </cell>
          <cell r="AM30">
            <v>78</v>
          </cell>
        </row>
        <row r="31">
          <cell r="X31">
            <v>1811</v>
          </cell>
          <cell r="Y31">
            <v>975</v>
          </cell>
          <cell r="AA31">
            <v>665</v>
          </cell>
          <cell r="AC31">
            <v>465</v>
          </cell>
          <cell r="AE31">
            <v>346</v>
          </cell>
          <cell r="AG31">
            <v>88</v>
          </cell>
          <cell r="AI31">
            <v>296</v>
          </cell>
          <cell r="AK31">
            <v>15</v>
          </cell>
          <cell r="AM31">
            <v>104</v>
          </cell>
        </row>
        <row r="32">
          <cell r="X32">
            <v>1150</v>
          </cell>
          <cell r="Y32">
            <v>494</v>
          </cell>
          <cell r="AA32">
            <v>284</v>
          </cell>
          <cell r="AC32">
            <v>459</v>
          </cell>
          <cell r="AE32">
            <v>225</v>
          </cell>
          <cell r="AG32">
            <v>0</v>
          </cell>
          <cell r="AI32">
            <v>130</v>
          </cell>
          <cell r="AK32">
            <v>3</v>
          </cell>
          <cell r="AM32">
            <v>88</v>
          </cell>
        </row>
        <row r="34">
          <cell r="X34">
            <v>720</v>
          </cell>
          <cell r="Y34">
            <v>421</v>
          </cell>
          <cell r="AA34">
            <v>277</v>
          </cell>
          <cell r="AC34">
            <v>198</v>
          </cell>
          <cell r="AE34">
            <v>120</v>
          </cell>
          <cell r="AG34">
            <v>1</v>
          </cell>
          <cell r="AI34">
            <v>58</v>
          </cell>
          <cell r="AK34">
            <v>0</v>
          </cell>
          <cell r="AM34">
            <v>18</v>
          </cell>
        </row>
        <row r="35">
          <cell r="X35">
            <v>1519</v>
          </cell>
          <cell r="Y35">
            <v>686</v>
          </cell>
          <cell r="AA35">
            <v>443</v>
          </cell>
          <cell r="AC35">
            <v>589</v>
          </cell>
          <cell r="AE35">
            <v>259</v>
          </cell>
          <cell r="AG35">
            <v>55</v>
          </cell>
          <cell r="AI35">
            <v>214</v>
          </cell>
          <cell r="AK35">
            <v>5</v>
          </cell>
          <cell r="AM35">
            <v>60</v>
          </cell>
        </row>
        <row r="36">
          <cell r="X36">
            <v>1160</v>
          </cell>
          <cell r="Y36">
            <v>597</v>
          </cell>
          <cell r="AA36">
            <v>351</v>
          </cell>
          <cell r="AC36">
            <v>422</v>
          </cell>
          <cell r="AE36">
            <v>203</v>
          </cell>
          <cell r="AG36">
            <v>78</v>
          </cell>
          <cell r="AI36">
            <v>108</v>
          </cell>
          <cell r="AK36">
            <v>2</v>
          </cell>
          <cell r="AM36">
            <v>53</v>
          </cell>
        </row>
        <row r="37">
          <cell r="X37">
            <v>1888</v>
          </cell>
          <cell r="Y37">
            <v>823</v>
          </cell>
          <cell r="AA37">
            <v>521</v>
          </cell>
          <cell r="AC37">
            <v>718</v>
          </cell>
          <cell r="AE37">
            <v>407</v>
          </cell>
          <cell r="AG37">
            <v>4</v>
          </cell>
          <cell r="AI37">
            <v>240</v>
          </cell>
          <cell r="AK37">
            <v>0</v>
          </cell>
          <cell r="AM37">
            <v>36</v>
          </cell>
        </row>
        <row r="38">
          <cell r="X38">
            <v>5038</v>
          </cell>
          <cell r="Y38">
            <v>2305</v>
          </cell>
          <cell r="AA38">
            <v>1345</v>
          </cell>
          <cell r="AC38">
            <v>1904</v>
          </cell>
          <cell r="AE38">
            <v>884</v>
          </cell>
          <cell r="AG38">
            <v>5</v>
          </cell>
          <cell r="AI38">
            <v>679</v>
          </cell>
          <cell r="AK38">
            <v>4</v>
          </cell>
          <cell r="AM38">
            <v>177</v>
          </cell>
        </row>
        <row r="39">
          <cell r="X39">
            <v>1841</v>
          </cell>
          <cell r="Y39">
            <v>733</v>
          </cell>
          <cell r="AA39">
            <v>448</v>
          </cell>
          <cell r="AC39">
            <v>785</v>
          </cell>
          <cell r="AE39">
            <v>410</v>
          </cell>
          <cell r="AG39">
            <v>0</v>
          </cell>
          <cell r="AI39">
            <v>204</v>
          </cell>
          <cell r="AK39">
            <v>0</v>
          </cell>
          <cell r="AM39">
            <v>76</v>
          </cell>
        </row>
        <row r="40">
          <cell r="X40">
            <v>1288</v>
          </cell>
          <cell r="Y40">
            <v>638</v>
          </cell>
          <cell r="AA40">
            <v>401</v>
          </cell>
          <cell r="AC40">
            <v>548</v>
          </cell>
          <cell r="AE40">
            <v>213</v>
          </cell>
          <cell r="AG40">
            <v>106</v>
          </cell>
          <cell r="AI40">
            <v>185</v>
          </cell>
          <cell r="AK40">
            <v>5</v>
          </cell>
          <cell r="AM40">
            <v>28</v>
          </cell>
        </row>
        <row r="41">
          <cell r="X41">
            <v>6235</v>
          </cell>
          <cell r="Y41">
            <v>2302</v>
          </cell>
          <cell r="AA41">
            <v>1162</v>
          </cell>
          <cell r="AC41">
            <v>2424</v>
          </cell>
          <cell r="AE41">
            <v>1297</v>
          </cell>
          <cell r="AG41">
            <v>74</v>
          </cell>
          <cell r="AI41">
            <v>1038</v>
          </cell>
          <cell r="AK41">
            <v>7</v>
          </cell>
          <cell r="AM41">
            <v>404</v>
          </cell>
        </row>
        <row r="43">
          <cell r="X43">
            <v>1459</v>
          </cell>
          <cell r="Y43">
            <v>703</v>
          </cell>
          <cell r="AA43">
            <v>460</v>
          </cell>
          <cell r="AC43">
            <v>561</v>
          </cell>
          <cell r="AE43">
            <v>270</v>
          </cell>
          <cell r="AG43">
            <v>32</v>
          </cell>
          <cell r="AI43">
            <v>157</v>
          </cell>
          <cell r="AK43">
            <v>0</v>
          </cell>
          <cell r="AM43">
            <v>57</v>
          </cell>
        </row>
        <row r="44">
          <cell r="X44">
            <v>2968</v>
          </cell>
          <cell r="Y44">
            <v>1329</v>
          </cell>
          <cell r="AA44">
            <v>788</v>
          </cell>
          <cell r="AC44">
            <v>1099</v>
          </cell>
          <cell r="AE44">
            <v>543</v>
          </cell>
          <cell r="AG44">
            <v>37</v>
          </cell>
          <cell r="AI44">
            <v>567</v>
          </cell>
          <cell r="AK44">
            <v>14</v>
          </cell>
          <cell r="AM44">
            <v>112</v>
          </cell>
        </row>
        <row r="45">
          <cell r="X45">
            <v>1713</v>
          </cell>
          <cell r="Y45">
            <v>846</v>
          </cell>
          <cell r="AA45">
            <v>494</v>
          </cell>
          <cell r="AC45">
            <v>636</v>
          </cell>
          <cell r="AE45">
            <v>278</v>
          </cell>
          <cell r="AG45">
            <v>0</v>
          </cell>
          <cell r="AI45">
            <v>207</v>
          </cell>
          <cell r="AK45">
            <v>2</v>
          </cell>
          <cell r="AM45">
            <v>80</v>
          </cell>
        </row>
        <row r="46">
          <cell r="X46">
            <v>2966</v>
          </cell>
          <cell r="Y46">
            <v>1094</v>
          </cell>
          <cell r="AA46">
            <v>589</v>
          </cell>
          <cell r="AC46">
            <v>1165</v>
          </cell>
          <cell r="AE46">
            <v>749</v>
          </cell>
          <cell r="AG46">
            <v>20</v>
          </cell>
          <cell r="AI46">
            <v>370</v>
          </cell>
          <cell r="AK46">
            <v>4</v>
          </cell>
          <cell r="AM46">
            <v>231</v>
          </cell>
        </row>
        <row r="48">
          <cell r="X48">
            <v>1769</v>
          </cell>
          <cell r="Y48">
            <v>909</v>
          </cell>
          <cell r="AA48">
            <v>559</v>
          </cell>
          <cell r="AC48">
            <v>666</v>
          </cell>
          <cell r="AE48">
            <v>253</v>
          </cell>
          <cell r="AG48">
            <v>0</v>
          </cell>
          <cell r="AI48">
            <v>117</v>
          </cell>
          <cell r="AK48">
            <v>0</v>
          </cell>
          <cell r="AM48">
            <v>19</v>
          </cell>
        </row>
        <row r="49">
          <cell r="X49">
            <v>615</v>
          </cell>
          <cell r="Y49">
            <v>328</v>
          </cell>
          <cell r="AA49">
            <v>203</v>
          </cell>
          <cell r="AC49">
            <v>159</v>
          </cell>
          <cell r="AE49">
            <v>91</v>
          </cell>
          <cell r="AG49">
            <v>30</v>
          </cell>
          <cell r="AI49">
            <v>107</v>
          </cell>
          <cell r="AK49">
            <v>4</v>
          </cell>
          <cell r="AM49">
            <v>34</v>
          </cell>
        </row>
        <row r="50">
          <cell r="X50">
            <v>1320</v>
          </cell>
          <cell r="Y50">
            <v>741</v>
          </cell>
          <cell r="AA50">
            <v>428</v>
          </cell>
          <cell r="AC50">
            <v>318</v>
          </cell>
          <cell r="AE50">
            <v>156</v>
          </cell>
          <cell r="AG50">
            <v>24</v>
          </cell>
          <cell r="AI50">
            <v>255</v>
          </cell>
          <cell r="AK50">
            <v>8</v>
          </cell>
          <cell r="AM50">
            <v>75</v>
          </cell>
        </row>
        <row r="51">
          <cell r="X51">
            <v>1151</v>
          </cell>
          <cell r="Y51">
            <v>657</v>
          </cell>
          <cell r="AA51">
            <v>403</v>
          </cell>
          <cell r="AC51">
            <v>344</v>
          </cell>
          <cell r="AE51">
            <v>168</v>
          </cell>
          <cell r="AG51">
            <v>0</v>
          </cell>
          <cell r="AI51">
            <v>184</v>
          </cell>
          <cell r="AK51">
            <v>4</v>
          </cell>
          <cell r="AM51">
            <v>44</v>
          </cell>
        </row>
        <row r="52">
          <cell r="X52">
            <v>1262</v>
          </cell>
          <cell r="Y52">
            <v>684</v>
          </cell>
          <cell r="AA52">
            <v>457</v>
          </cell>
          <cell r="AC52">
            <v>323</v>
          </cell>
          <cell r="AE52">
            <v>181</v>
          </cell>
          <cell r="AG52">
            <v>45</v>
          </cell>
          <cell r="AI52">
            <v>233</v>
          </cell>
          <cell r="AK52">
            <v>7</v>
          </cell>
          <cell r="AM52">
            <v>67</v>
          </cell>
        </row>
        <row r="53">
          <cell r="X53">
            <v>1309</v>
          </cell>
          <cell r="Y53">
            <v>586</v>
          </cell>
          <cell r="AA53">
            <v>269</v>
          </cell>
          <cell r="AC53">
            <v>351</v>
          </cell>
          <cell r="AE53">
            <v>210</v>
          </cell>
          <cell r="AG53">
            <v>51</v>
          </cell>
          <cell r="AI53">
            <v>289</v>
          </cell>
          <cell r="AK53">
            <v>12</v>
          </cell>
          <cell r="AM53">
            <v>85</v>
          </cell>
        </row>
        <row r="55">
          <cell r="X55">
            <v>1164</v>
          </cell>
          <cell r="Y55">
            <v>638</v>
          </cell>
          <cell r="AA55">
            <v>444</v>
          </cell>
          <cell r="AC55">
            <v>167</v>
          </cell>
          <cell r="AE55">
            <v>228</v>
          </cell>
          <cell r="AG55">
            <v>30</v>
          </cell>
          <cell r="AI55">
            <v>262</v>
          </cell>
          <cell r="AK55">
            <v>6</v>
          </cell>
          <cell r="AM55">
            <v>52</v>
          </cell>
        </row>
        <row r="56">
          <cell r="X56">
            <v>1471</v>
          </cell>
          <cell r="Y56">
            <v>701</v>
          </cell>
          <cell r="AA56">
            <v>430</v>
          </cell>
          <cell r="AC56">
            <v>454</v>
          </cell>
          <cell r="AE56">
            <v>281</v>
          </cell>
          <cell r="AG56">
            <v>1</v>
          </cell>
          <cell r="AI56">
            <v>231</v>
          </cell>
          <cell r="AK56">
            <v>2</v>
          </cell>
          <cell r="AM56">
            <v>39</v>
          </cell>
        </row>
        <row r="57">
          <cell r="X57">
            <v>1431</v>
          </cell>
          <cell r="Y57">
            <v>659</v>
          </cell>
          <cell r="AA57">
            <v>410</v>
          </cell>
          <cell r="AC57">
            <v>528</v>
          </cell>
          <cell r="AE57">
            <v>283</v>
          </cell>
          <cell r="AG57">
            <v>4</v>
          </cell>
          <cell r="AI57">
            <v>117</v>
          </cell>
          <cell r="AK57">
            <v>0</v>
          </cell>
          <cell r="AM57">
            <v>58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9">
          <cell r="C9">
            <v>4485</v>
          </cell>
          <cell r="E9">
            <v>1786</v>
          </cell>
          <cell r="G9">
            <v>7016</v>
          </cell>
          <cell r="I9">
            <v>5115</v>
          </cell>
        </row>
        <row r="11">
          <cell r="C11">
            <v>751</v>
          </cell>
          <cell r="E11">
            <v>438</v>
          </cell>
          <cell r="G11">
            <v>678</v>
          </cell>
          <cell r="I11">
            <v>399</v>
          </cell>
        </row>
        <row r="12">
          <cell r="C12">
            <v>857</v>
          </cell>
          <cell r="E12">
            <v>522</v>
          </cell>
          <cell r="G12">
            <v>604</v>
          </cell>
          <cell r="I12">
            <v>418</v>
          </cell>
        </row>
        <row r="13">
          <cell r="C13">
            <v>671</v>
          </cell>
          <cell r="E13">
            <v>377</v>
          </cell>
          <cell r="G13">
            <v>543</v>
          </cell>
          <cell r="I13">
            <v>440</v>
          </cell>
        </row>
        <row r="14">
          <cell r="C14">
            <v>1696</v>
          </cell>
          <cell r="E14">
            <v>933</v>
          </cell>
          <cell r="G14">
            <v>1934</v>
          </cell>
          <cell r="I14">
            <v>1044</v>
          </cell>
        </row>
        <row r="16">
          <cell r="C16">
            <v>398</v>
          </cell>
          <cell r="E16">
            <v>218</v>
          </cell>
          <cell r="G16">
            <v>300</v>
          </cell>
          <cell r="I16">
            <v>286</v>
          </cell>
        </row>
        <row r="17">
          <cell r="C17">
            <v>631</v>
          </cell>
          <cell r="E17">
            <v>388</v>
          </cell>
          <cell r="G17">
            <v>480</v>
          </cell>
          <cell r="I17">
            <v>330</v>
          </cell>
        </row>
        <row r="18">
          <cell r="C18">
            <v>815</v>
          </cell>
          <cell r="E18">
            <v>442</v>
          </cell>
          <cell r="G18">
            <v>876</v>
          </cell>
          <cell r="I18">
            <v>593</v>
          </cell>
        </row>
        <row r="19">
          <cell r="C19">
            <v>579</v>
          </cell>
          <cell r="E19">
            <v>290</v>
          </cell>
          <cell r="G19">
            <v>671</v>
          </cell>
          <cell r="I19">
            <v>470</v>
          </cell>
        </row>
        <row r="20">
          <cell r="C20">
            <v>319</v>
          </cell>
          <cell r="E20">
            <v>160</v>
          </cell>
          <cell r="G20">
            <v>367</v>
          </cell>
          <cell r="I20">
            <v>355</v>
          </cell>
        </row>
        <row r="23">
          <cell r="C23">
            <v>1101</v>
          </cell>
          <cell r="E23">
            <v>594</v>
          </cell>
          <cell r="G23">
            <v>1102</v>
          </cell>
          <cell r="I23">
            <v>691</v>
          </cell>
        </row>
        <row r="24">
          <cell r="C24">
            <v>838</v>
          </cell>
          <cell r="E24">
            <v>494</v>
          </cell>
          <cell r="G24">
            <v>507</v>
          </cell>
          <cell r="I24">
            <v>380</v>
          </cell>
        </row>
        <row r="25">
          <cell r="C25">
            <v>1001</v>
          </cell>
          <cell r="E25">
            <v>620</v>
          </cell>
          <cell r="G25">
            <v>850</v>
          </cell>
          <cell r="I25">
            <v>446</v>
          </cell>
        </row>
        <row r="26">
          <cell r="C26">
            <v>871</v>
          </cell>
          <cell r="E26">
            <v>557</v>
          </cell>
          <cell r="G26">
            <v>1044</v>
          </cell>
          <cell r="I26">
            <v>382</v>
          </cell>
        </row>
        <row r="27">
          <cell r="C27">
            <v>686</v>
          </cell>
          <cell r="E27">
            <v>431</v>
          </cell>
          <cell r="G27">
            <v>704</v>
          </cell>
          <cell r="I27">
            <v>301</v>
          </cell>
        </row>
        <row r="29">
          <cell r="C29">
            <v>752</v>
          </cell>
          <cell r="E29">
            <v>496</v>
          </cell>
          <cell r="G29">
            <v>883</v>
          </cell>
          <cell r="I29">
            <v>322</v>
          </cell>
        </row>
        <row r="30">
          <cell r="C30">
            <v>1185</v>
          </cell>
          <cell r="E30">
            <v>724</v>
          </cell>
          <cell r="G30">
            <v>1005</v>
          </cell>
          <cell r="I30">
            <v>382</v>
          </cell>
        </row>
        <row r="31">
          <cell r="C31">
            <v>1072</v>
          </cell>
          <cell r="E31">
            <v>681</v>
          </cell>
          <cell r="G31">
            <v>702</v>
          </cell>
          <cell r="I31">
            <v>293</v>
          </cell>
        </row>
        <row r="32">
          <cell r="C32">
            <v>635</v>
          </cell>
          <cell r="E32">
            <v>404</v>
          </cell>
          <cell r="G32">
            <v>490</v>
          </cell>
          <cell r="I32">
            <v>226</v>
          </cell>
        </row>
        <row r="33">
          <cell r="C33">
            <v>1029</v>
          </cell>
          <cell r="E33">
            <v>686</v>
          </cell>
          <cell r="G33">
            <v>692</v>
          </cell>
          <cell r="I33">
            <v>456</v>
          </cell>
        </row>
        <row r="34">
          <cell r="C34">
            <v>567</v>
          </cell>
          <cell r="E34">
            <v>326</v>
          </cell>
          <cell r="G34">
            <v>666</v>
          </cell>
          <cell r="I34">
            <v>311</v>
          </cell>
        </row>
        <row r="36">
          <cell r="C36">
            <v>447</v>
          </cell>
          <cell r="E36">
            <v>291</v>
          </cell>
          <cell r="G36">
            <v>230</v>
          </cell>
          <cell r="I36">
            <v>165</v>
          </cell>
        </row>
        <row r="37">
          <cell r="C37">
            <v>775</v>
          </cell>
          <cell r="E37">
            <v>505</v>
          </cell>
          <cell r="G37">
            <v>763</v>
          </cell>
          <cell r="I37">
            <v>341</v>
          </cell>
        </row>
        <row r="38">
          <cell r="C38">
            <v>651</v>
          </cell>
          <cell r="E38">
            <v>378</v>
          </cell>
          <cell r="G38">
            <v>568</v>
          </cell>
          <cell r="I38">
            <v>256</v>
          </cell>
        </row>
        <row r="39">
          <cell r="C39">
            <v>870</v>
          </cell>
          <cell r="E39">
            <v>529</v>
          </cell>
          <cell r="G39">
            <v>885</v>
          </cell>
          <cell r="I39">
            <v>416</v>
          </cell>
        </row>
        <row r="40">
          <cell r="C40">
            <v>2337</v>
          </cell>
          <cell r="E40">
            <v>1312</v>
          </cell>
          <cell r="G40">
            <v>2480</v>
          </cell>
          <cell r="I40">
            <v>1134</v>
          </cell>
        </row>
        <row r="41">
          <cell r="C41">
            <v>864</v>
          </cell>
          <cell r="E41">
            <v>482</v>
          </cell>
          <cell r="G41">
            <v>1053</v>
          </cell>
          <cell r="I41">
            <v>515</v>
          </cell>
        </row>
        <row r="42">
          <cell r="C42">
            <v>782</v>
          </cell>
          <cell r="E42">
            <v>495</v>
          </cell>
          <cell r="G42">
            <v>612</v>
          </cell>
          <cell r="I42">
            <v>230</v>
          </cell>
        </row>
        <row r="43">
          <cell r="C43">
            <v>2312</v>
          </cell>
          <cell r="E43">
            <v>1130</v>
          </cell>
          <cell r="G43">
            <v>3183</v>
          </cell>
          <cell r="I43">
            <v>1672</v>
          </cell>
        </row>
        <row r="45">
          <cell r="C45">
            <v>791</v>
          </cell>
          <cell r="E45">
            <v>488</v>
          </cell>
          <cell r="G45">
            <v>852</v>
          </cell>
          <cell r="I45">
            <v>432</v>
          </cell>
        </row>
        <row r="46">
          <cell r="C46">
            <v>1406</v>
          </cell>
          <cell r="E46">
            <v>832</v>
          </cell>
          <cell r="G46">
            <v>1332</v>
          </cell>
          <cell r="I46">
            <v>670</v>
          </cell>
        </row>
        <row r="47">
          <cell r="C47">
            <v>898</v>
          </cell>
          <cell r="E47">
            <v>538</v>
          </cell>
          <cell r="G47">
            <v>773</v>
          </cell>
          <cell r="I47">
            <v>326</v>
          </cell>
        </row>
        <row r="48">
          <cell r="C48">
            <v>1220</v>
          </cell>
          <cell r="E48">
            <v>629</v>
          </cell>
          <cell r="G48">
            <v>1317</v>
          </cell>
          <cell r="I48">
            <v>809</v>
          </cell>
        </row>
        <row r="50">
          <cell r="C50">
            <v>999</v>
          </cell>
          <cell r="E50">
            <v>618</v>
          </cell>
          <cell r="G50">
            <v>871</v>
          </cell>
          <cell r="I50">
            <v>395</v>
          </cell>
        </row>
        <row r="51">
          <cell r="C51">
            <v>377</v>
          </cell>
          <cell r="E51">
            <v>223</v>
          </cell>
          <cell r="G51">
            <v>282</v>
          </cell>
          <cell r="I51">
            <v>162</v>
          </cell>
        </row>
        <row r="52">
          <cell r="C52">
            <v>794</v>
          </cell>
          <cell r="E52">
            <v>439</v>
          </cell>
          <cell r="G52">
            <v>438</v>
          </cell>
          <cell r="I52">
            <v>238</v>
          </cell>
        </row>
        <row r="53">
          <cell r="C53">
            <v>707</v>
          </cell>
          <cell r="E53">
            <v>420</v>
          </cell>
          <cell r="G53">
            <v>475</v>
          </cell>
          <cell r="I53">
            <v>223</v>
          </cell>
        </row>
        <row r="54">
          <cell r="C54">
            <v>710</v>
          </cell>
          <cell r="E54">
            <v>456</v>
          </cell>
          <cell r="G54">
            <v>501</v>
          </cell>
          <cell r="I54">
            <v>255</v>
          </cell>
        </row>
        <row r="55">
          <cell r="C55">
            <v>556</v>
          </cell>
          <cell r="E55">
            <v>258</v>
          </cell>
          <cell r="G55">
            <v>471</v>
          </cell>
          <cell r="I55">
            <v>291</v>
          </cell>
        </row>
        <row r="57">
          <cell r="C57">
            <v>642</v>
          </cell>
          <cell r="E57">
            <v>446</v>
          </cell>
          <cell r="G57">
            <v>230</v>
          </cell>
          <cell r="I57">
            <v>270</v>
          </cell>
        </row>
        <row r="58">
          <cell r="C58">
            <v>757</v>
          </cell>
          <cell r="E58">
            <v>463</v>
          </cell>
          <cell r="G58">
            <v>565</v>
          </cell>
          <cell r="I58">
            <v>343</v>
          </cell>
        </row>
        <row r="59">
          <cell r="C59">
            <v>670</v>
          </cell>
          <cell r="E59">
            <v>412</v>
          </cell>
          <cell r="G59">
            <v>627</v>
          </cell>
          <cell r="I59">
            <v>349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SIĄC"/>
      <sheetName val="STYCZEŃ"/>
      <sheetName val="LUTY"/>
      <sheetName val="I-II narast"/>
      <sheetName val="MARZEC"/>
      <sheetName val="I KW"/>
      <sheetName val="KWIECIEN"/>
      <sheetName val="I-IV narast"/>
      <sheetName val="MAJ"/>
      <sheetName val="I-V narast"/>
      <sheetName val="CZERWIEC"/>
      <sheetName val="II KW"/>
      <sheetName val="I PÓŁROCZE"/>
      <sheetName val="I PÓŁROCZE (2)"/>
      <sheetName val="LIPIEC"/>
      <sheetName val="I-VII"/>
      <sheetName val="SIERPIEN"/>
      <sheetName val="I-VIII narast"/>
      <sheetName val="WRZESIEN"/>
      <sheetName val="III KW"/>
      <sheetName val="I-IX narast"/>
      <sheetName val="PAŹDZIERNIK"/>
      <sheetName val="I-X narast"/>
      <sheetName val="LISTOPAD"/>
      <sheetName val="I- XI NARAST"/>
      <sheetName val="GRUDZIEŃ"/>
      <sheetName val="IV KW"/>
      <sheetName val="II PÓŁROCZE"/>
      <sheetName val="R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X7">
            <v>6474</v>
          </cell>
          <cell r="Y7">
            <v>2124</v>
          </cell>
          <cell r="AA7">
            <v>716</v>
          </cell>
          <cell r="AC7">
            <v>2728</v>
          </cell>
          <cell r="AE7">
            <v>2182</v>
          </cell>
          <cell r="AG7">
            <v>17</v>
          </cell>
          <cell r="AI7">
            <v>904</v>
          </cell>
          <cell r="AK7">
            <v>7</v>
          </cell>
          <cell r="AM7">
            <v>420</v>
          </cell>
        </row>
        <row r="9">
          <cell r="X9">
            <v>770</v>
          </cell>
          <cell r="Y9">
            <v>340</v>
          </cell>
          <cell r="AA9">
            <v>183</v>
          </cell>
          <cell r="AC9">
            <v>313</v>
          </cell>
          <cell r="AE9">
            <v>182</v>
          </cell>
          <cell r="AG9">
            <v>10</v>
          </cell>
          <cell r="AI9">
            <v>127</v>
          </cell>
          <cell r="AK9">
            <v>2</v>
          </cell>
          <cell r="AM9">
            <v>21</v>
          </cell>
        </row>
        <row r="10">
          <cell r="X10">
            <v>864</v>
          </cell>
          <cell r="Y10">
            <v>459</v>
          </cell>
          <cell r="AA10">
            <v>274</v>
          </cell>
          <cell r="AC10">
            <v>231</v>
          </cell>
          <cell r="AE10">
            <v>163</v>
          </cell>
          <cell r="AG10">
            <v>0</v>
          </cell>
          <cell r="AI10">
            <v>219</v>
          </cell>
          <cell r="AK10">
            <v>1</v>
          </cell>
          <cell r="AM10">
            <v>49</v>
          </cell>
        </row>
        <row r="11">
          <cell r="X11">
            <v>676</v>
          </cell>
          <cell r="Y11">
            <v>325</v>
          </cell>
          <cell r="AA11">
            <v>173</v>
          </cell>
          <cell r="AC11">
            <v>193</v>
          </cell>
          <cell r="AE11">
            <v>174</v>
          </cell>
          <cell r="AG11">
            <v>2</v>
          </cell>
          <cell r="AI11">
            <v>146</v>
          </cell>
          <cell r="AK11">
            <v>2</v>
          </cell>
          <cell r="AM11">
            <v>22</v>
          </cell>
        </row>
        <row r="12">
          <cell r="X12">
            <v>1558</v>
          </cell>
          <cell r="Y12">
            <v>728</v>
          </cell>
          <cell r="AA12">
            <v>368</v>
          </cell>
          <cell r="AC12">
            <v>632</v>
          </cell>
          <cell r="AE12">
            <v>351</v>
          </cell>
          <cell r="AG12">
            <v>1</v>
          </cell>
          <cell r="AI12">
            <v>323</v>
          </cell>
          <cell r="AK12">
            <v>2</v>
          </cell>
          <cell r="AM12">
            <v>46</v>
          </cell>
        </row>
        <row r="14">
          <cell r="X14">
            <v>435</v>
          </cell>
          <cell r="Y14">
            <v>198</v>
          </cell>
          <cell r="AA14">
            <v>111</v>
          </cell>
          <cell r="AC14">
            <v>126</v>
          </cell>
          <cell r="AE14">
            <v>104</v>
          </cell>
          <cell r="AG14">
            <v>8</v>
          </cell>
          <cell r="AI14">
            <v>116</v>
          </cell>
          <cell r="AK14">
            <v>3</v>
          </cell>
          <cell r="AM14">
            <v>28</v>
          </cell>
        </row>
        <row r="15">
          <cell r="X15">
            <v>608</v>
          </cell>
          <cell r="Y15">
            <v>301</v>
          </cell>
          <cell r="AA15">
            <v>175</v>
          </cell>
          <cell r="AC15">
            <v>190</v>
          </cell>
          <cell r="AE15">
            <v>136</v>
          </cell>
          <cell r="AG15">
            <v>3</v>
          </cell>
          <cell r="AI15">
            <v>143</v>
          </cell>
          <cell r="AK15">
            <v>2</v>
          </cell>
          <cell r="AM15">
            <v>31</v>
          </cell>
        </row>
        <row r="16">
          <cell r="X16">
            <v>992</v>
          </cell>
          <cell r="Y16">
            <v>394</v>
          </cell>
          <cell r="AA16">
            <v>197</v>
          </cell>
          <cell r="AC16">
            <v>392</v>
          </cell>
          <cell r="AE16">
            <v>247</v>
          </cell>
          <cell r="AG16">
            <v>1</v>
          </cell>
          <cell r="AI16">
            <v>225</v>
          </cell>
          <cell r="AK16">
            <v>3</v>
          </cell>
          <cell r="AM16">
            <v>40</v>
          </cell>
        </row>
        <row r="17">
          <cell r="X17">
            <v>726</v>
          </cell>
          <cell r="Y17">
            <v>301</v>
          </cell>
          <cell r="AA17">
            <v>129</v>
          </cell>
          <cell r="AC17">
            <v>303</v>
          </cell>
          <cell r="AE17">
            <v>200</v>
          </cell>
          <cell r="AG17">
            <v>1</v>
          </cell>
          <cell r="AI17">
            <v>124</v>
          </cell>
          <cell r="AK17">
            <v>0</v>
          </cell>
          <cell r="AM17">
            <v>42</v>
          </cell>
        </row>
        <row r="18">
          <cell r="X18">
            <v>365</v>
          </cell>
          <cell r="Y18">
            <v>143</v>
          </cell>
          <cell r="AA18">
            <v>66</v>
          </cell>
          <cell r="AC18">
            <v>133</v>
          </cell>
          <cell r="AE18">
            <v>147</v>
          </cell>
          <cell r="AG18">
            <v>0</v>
          </cell>
          <cell r="AI18">
            <v>21</v>
          </cell>
          <cell r="AK18">
            <v>0</v>
          </cell>
          <cell r="AM18">
            <v>15</v>
          </cell>
        </row>
        <row r="21">
          <cell r="X21">
            <v>1173</v>
          </cell>
          <cell r="Y21">
            <v>545</v>
          </cell>
          <cell r="AA21">
            <v>287</v>
          </cell>
          <cell r="AC21">
            <v>443</v>
          </cell>
          <cell r="AE21">
            <v>355</v>
          </cell>
          <cell r="AG21">
            <v>0</v>
          </cell>
          <cell r="AI21">
            <v>125</v>
          </cell>
          <cell r="AK21">
            <v>0</v>
          </cell>
          <cell r="AM21">
            <v>40</v>
          </cell>
        </row>
        <row r="22">
          <cell r="X22">
            <v>816</v>
          </cell>
          <cell r="Y22">
            <v>455</v>
          </cell>
          <cell r="AA22">
            <v>236</v>
          </cell>
          <cell r="AC22">
            <v>215</v>
          </cell>
          <cell r="AE22">
            <v>200</v>
          </cell>
          <cell r="AG22">
            <v>0</v>
          </cell>
          <cell r="AI22">
            <v>99</v>
          </cell>
          <cell r="AK22">
            <v>2</v>
          </cell>
          <cell r="AM22">
            <v>42</v>
          </cell>
        </row>
        <row r="23">
          <cell r="X23">
            <v>1026</v>
          </cell>
          <cell r="Y23">
            <v>529</v>
          </cell>
          <cell r="AA23">
            <v>292</v>
          </cell>
          <cell r="AC23">
            <v>424</v>
          </cell>
          <cell r="AE23">
            <v>243</v>
          </cell>
          <cell r="AG23">
            <v>0</v>
          </cell>
          <cell r="AI23">
            <v>127</v>
          </cell>
          <cell r="AK23">
            <v>3</v>
          </cell>
          <cell r="AM23">
            <v>35</v>
          </cell>
        </row>
        <row r="24">
          <cell r="X24">
            <v>831</v>
          </cell>
          <cell r="Y24">
            <v>478</v>
          </cell>
          <cell r="AA24">
            <v>307</v>
          </cell>
          <cell r="AC24">
            <v>346</v>
          </cell>
          <cell r="AE24">
            <v>118</v>
          </cell>
          <cell r="AG24">
            <v>52</v>
          </cell>
          <cell r="AI24">
            <v>158</v>
          </cell>
          <cell r="AK24">
            <v>1</v>
          </cell>
          <cell r="AM24">
            <v>21</v>
          </cell>
        </row>
        <row r="25">
          <cell r="X25">
            <v>708</v>
          </cell>
          <cell r="Y25">
            <v>319</v>
          </cell>
          <cell r="AA25">
            <v>177</v>
          </cell>
          <cell r="AC25">
            <v>349</v>
          </cell>
          <cell r="AE25">
            <v>178</v>
          </cell>
          <cell r="AG25">
            <v>3</v>
          </cell>
          <cell r="AI25">
            <v>84</v>
          </cell>
          <cell r="AK25">
            <v>2</v>
          </cell>
          <cell r="AM25">
            <v>20</v>
          </cell>
        </row>
        <row r="27">
          <cell r="X27">
            <v>660</v>
          </cell>
          <cell r="Y27">
            <v>356</v>
          </cell>
          <cell r="AA27">
            <v>217</v>
          </cell>
          <cell r="AC27">
            <v>315</v>
          </cell>
          <cell r="AE27">
            <v>134</v>
          </cell>
          <cell r="AG27">
            <v>0</v>
          </cell>
          <cell r="AI27">
            <v>73</v>
          </cell>
          <cell r="AK27">
            <v>0</v>
          </cell>
          <cell r="AM27">
            <v>22</v>
          </cell>
        </row>
        <row r="28">
          <cell r="X28">
            <v>918</v>
          </cell>
          <cell r="Y28">
            <v>568</v>
          </cell>
          <cell r="AA28">
            <v>311</v>
          </cell>
          <cell r="AC28">
            <v>354</v>
          </cell>
          <cell r="AE28">
            <v>158</v>
          </cell>
          <cell r="AG28">
            <v>0</v>
          </cell>
          <cell r="AI28">
            <v>119</v>
          </cell>
          <cell r="AK28">
            <v>4</v>
          </cell>
          <cell r="AM28">
            <v>31</v>
          </cell>
        </row>
        <row r="29">
          <cell r="X29">
            <v>668</v>
          </cell>
          <cell r="Y29">
            <v>443</v>
          </cell>
          <cell r="AA29">
            <v>270</v>
          </cell>
          <cell r="AC29">
            <v>178</v>
          </cell>
          <cell r="AE29">
            <v>88</v>
          </cell>
          <cell r="AG29">
            <v>6</v>
          </cell>
          <cell r="AI29">
            <v>119</v>
          </cell>
          <cell r="AK29">
            <v>5</v>
          </cell>
          <cell r="AM29">
            <v>39</v>
          </cell>
        </row>
        <row r="30">
          <cell r="X30">
            <v>548</v>
          </cell>
          <cell r="Y30">
            <v>313</v>
          </cell>
          <cell r="AA30">
            <v>203</v>
          </cell>
          <cell r="AC30">
            <v>162</v>
          </cell>
          <cell r="AE30">
            <v>90</v>
          </cell>
          <cell r="AG30">
            <v>0</v>
          </cell>
          <cell r="AI30">
            <v>108</v>
          </cell>
          <cell r="AK30">
            <v>0</v>
          </cell>
          <cell r="AM30">
            <v>33</v>
          </cell>
        </row>
        <row r="31">
          <cell r="X31">
            <v>675</v>
          </cell>
          <cell r="Y31">
            <v>426</v>
          </cell>
          <cell r="AA31">
            <v>276</v>
          </cell>
          <cell r="AC31">
            <v>106</v>
          </cell>
          <cell r="AE31">
            <v>115</v>
          </cell>
          <cell r="AG31">
            <v>13</v>
          </cell>
          <cell r="AI31">
            <v>127</v>
          </cell>
          <cell r="AK31">
            <v>8</v>
          </cell>
          <cell r="AM31">
            <v>29</v>
          </cell>
        </row>
        <row r="32">
          <cell r="X32">
            <v>644</v>
          </cell>
          <cell r="Y32">
            <v>329</v>
          </cell>
          <cell r="AA32">
            <v>176</v>
          </cell>
          <cell r="AC32">
            <v>265</v>
          </cell>
          <cell r="AE32">
            <v>139</v>
          </cell>
          <cell r="AG32">
            <v>0</v>
          </cell>
          <cell r="AI32">
            <v>83</v>
          </cell>
          <cell r="AK32">
            <v>0</v>
          </cell>
          <cell r="AM32">
            <v>34</v>
          </cell>
        </row>
        <row r="34">
          <cell r="X34">
            <v>276</v>
          </cell>
          <cell r="Y34">
            <v>175</v>
          </cell>
          <cell r="AA34">
            <v>102</v>
          </cell>
          <cell r="AC34">
            <v>57</v>
          </cell>
          <cell r="AE34">
            <v>56</v>
          </cell>
          <cell r="AG34">
            <v>1</v>
          </cell>
          <cell r="AI34">
            <v>29</v>
          </cell>
          <cell r="AK34">
            <v>0</v>
          </cell>
          <cell r="AM34">
            <v>7</v>
          </cell>
        </row>
        <row r="35">
          <cell r="X35">
            <v>691</v>
          </cell>
          <cell r="Y35">
            <v>350</v>
          </cell>
          <cell r="AA35">
            <v>230</v>
          </cell>
          <cell r="AC35">
            <v>265</v>
          </cell>
          <cell r="AE35">
            <v>147</v>
          </cell>
          <cell r="AG35">
            <v>24</v>
          </cell>
          <cell r="AI35">
            <v>103</v>
          </cell>
          <cell r="AK35">
            <v>1</v>
          </cell>
          <cell r="AM35">
            <v>25</v>
          </cell>
        </row>
        <row r="36">
          <cell r="X36">
            <v>487</v>
          </cell>
          <cell r="Y36">
            <v>263</v>
          </cell>
          <cell r="AA36">
            <v>144</v>
          </cell>
          <cell r="AC36">
            <v>195</v>
          </cell>
          <cell r="AE36">
            <v>94</v>
          </cell>
          <cell r="AG36">
            <v>29</v>
          </cell>
          <cell r="AI36">
            <v>47</v>
          </cell>
          <cell r="AK36">
            <v>1</v>
          </cell>
          <cell r="AM36">
            <v>17</v>
          </cell>
        </row>
        <row r="37">
          <cell r="X37">
            <v>857</v>
          </cell>
          <cell r="Y37">
            <v>416</v>
          </cell>
          <cell r="AA37">
            <v>224</v>
          </cell>
          <cell r="AC37">
            <v>363</v>
          </cell>
          <cell r="AE37">
            <v>231</v>
          </cell>
          <cell r="AG37">
            <v>4</v>
          </cell>
          <cell r="AI37">
            <v>99</v>
          </cell>
          <cell r="AK37">
            <v>0</v>
          </cell>
          <cell r="AM37">
            <v>21</v>
          </cell>
        </row>
        <row r="38">
          <cell r="X38">
            <v>2424</v>
          </cell>
          <cell r="Y38">
            <v>1085</v>
          </cell>
          <cell r="AA38">
            <v>561</v>
          </cell>
          <cell r="AC38">
            <v>1178</v>
          </cell>
          <cell r="AE38">
            <v>559</v>
          </cell>
          <cell r="AG38">
            <v>2</v>
          </cell>
          <cell r="AI38">
            <v>395</v>
          </cell>
          <cell r="AK38">
            <v>2</v>
          </cell>
          <cell r="AM38">
            <v>79</v>
          </cell>
        </row>
        <row r="39">
          <cell r="X39">
            <v>1022</v>
          </cell>
          <cell r="Y39">
            <v>426</v>
          </cell>
          <cell r="AA39">
            <v>221</v>
          </cell>
          <cell r="AC39">
            <v>526</v>
          </cell>
          <cell r="AE39">
            <v>264</v>
          </cell>
          <cell r="AG39">
            <v>0</v>
          </cell>
          <cell r="AI39">
            <v>121</v>
          </cell>
          <cell r="AK39">
            <v>0</v>
          </cell>
          <cell r="AM39">
            <v>48</v>
          </cell>
        </row>
        <row r="40">
          <cell r="X40">
            <v>487</v>
          </cell>
          <cell r="Y40">
            <v>282</v>
          </cell>
          <cell r="AA40">
            <v>169</v>
          </cell>
          <cell r="AC40">
            <v>175</v>
          </cell>
          <cell r="AE40">
            <v>77</v>
          </cell>
          <cell r="AG40">
            <v>31</v>
          </cell>
          <cell r="AI40">
            <v>90</v>
          </cell>
          <cell r="AK40">
            <v>1</v>
          </cell>
          <cell r="AM40">
            <v>8</v>
          </cell>
        </row>
        <row r="41">
          <cell r="X41">
            <v>2701</v>
          </cell>
          <cell r="Y41">
            <v>1059</v>
          </cell>
          <cell r="AA41">
            <v>488</v>
          </cell>
          <cell r="AC41">
            <v>1258</v>
          </cell>
          <cell r="AE41">
            <v>660</v>
          </cell>
          <cell r="AG41">
            <v>12</v>
          </cell>
          <cell r="AI41">
            <v>534</v>
          </cell>
          <cell r="AK41">
            <v>2</v>
          </cell>
          <cell r="AM41">
            <v>147</v>
          </cell>
        </row>
        <row r="43">
          <cell r="X43">
            <v>751</v>
          </cell>
          <cell r="Y43">
            <v>354</v>
          </cell>
          <cell r="AA43">
            <v>200</v>
          </cell>
          <cell r="AC43">
            <v>342</v>
          </cell>
          <cell r="AE43">
            <v>198</v>
          </cell>
          <cell r="AG43">
            <v>18</v>
          </cell>
          <cell r="AI43">
            <v>79</v>
          </cell>
          <cell r="AK43">
            <v>0</v>
          </cell>
          <cell r="AM43">
            <v>30</v>
          </cell>
        </row>
        <row r="44">
          <cell r="X44">
            <v>1244</v>
          </cell>
          <cell r="Y44">
            <v>584</v>
          </cell>
          <cell r="AA44">
            <v>314</v>
          </cell>
          <cell r="AC44">
            <v>491</v>
          </cell>
          <cell r="AE44">
            <v>289</v>
          </cell>
          <cell r="AG44">
            <v>7</v>
          </cell>
          <cell r="AI44">
            <v>237</v>
          </cell>
          <cell r="AK44">
            <v>7</v>
          </cell>
          <cell r="AM44">
            <v>48</v>
          </cell>
        </row>
        <row r="45">
          <cell r="X45">
            <v>815</v>
          </cell>
          <cell r="Y45">
            <v>451</v>
          </cell>
          <cell r="AA45">
            <v>239</v>
          </cell>
          <cell r="AC45">
            <v>322</v>
          </cell>
          <cell r="AE45">
            <v>153</v>
          </cell>
          <cell r="AG45">
            <v>0</v>
          </cell>
          <cell r="AI45">
            <v>93</v>
          </cell>
          <cell r="AK45">
            <v>2</v>
          </cell>
          <cell r="AM45">
            <v>44</v>
          </cell>
        </row>
        <row r="46">
          <cell r="X46">
            <v>1194</v>
          </cell>
          <cell r="Y46">
            <v>541</v>
          </cell>
          <cell r="AA46">
            <v>258</v>
          </cell>
          <cell r="AC46">
            <v>452</v>
          </cell>
          <cell r="AE46">
            <v>293</v>
          </cell>
          <cell r="AG46">
            <v>5</v>
          </cell>
          <cell r="AI46">
            <v>173</v>
          </cell>
          <cell r="AK46">
            <v>0</v>
          </cell>
          <cell r="AM46">
            <v>76</v>
          </cell>
        </row>
        <row r="48">
          <cell r="X48">
            <v>956</v>
          </cell>
          <cell r="Y48">
            <v>590</v>
          </cell>
          <cell r="AA48">
            <v>365</v>
          </cell>
          <cell r="AC48">
            <v>363</v>
          </cell>
          <cell r="AE48">
            <v>151</v>
          </cell>
          <cell r="AG48">
            <v>0</v>
          </cell>
          <cell r="AI48">
            <v>83</v>
          </cell>
          <cell r="AK48">
            <v>1</v>
          </cell>
          <cell r="AM48">
            <v>14</v>
          </cell>
        </row>
        <row r="49">
          <cell r="X49">
            <v>328</v>
          </cell>
          <cell r="Y49">
            <v>173</v>
          </cell>
          <cell r="AA49">
            <v>96</v>
          </cell>
          <cell r="AC49">
            <v>114</v>
          </cell>
          <cell r="AE49">
            <v>77</v>
          </cell>
          <cell r="AG49">
            <v>22</v>
          </cell>
          <cell r="AI49">
            <v>55</v>
          </cell>
          <cell r="AK49">
            <v>1</v>
          </cell>
          <cell r="AM49">
            <v>12</v>
          </cell>
        </row>
        <row r="50">
          <cell r="X50">
            <v>688</v>
          </cell>
          <cell r="Y50">
            <v>427</v>
          </cell>
          <cell r="AA50">
            <v>217</v>
          </cell>
          <cell r="AC50">
            <v>175</v>
          </cell>
          <cell r="AE50">
            <v>113</v>
          </cell>
          <cell r="AG50">
            <v>11</v>
          </cell>
          <cell r="AI50">
            <v>141</v>
          </cell>
          <cell r="AK50">
            <v>3</v>
          </cell>
          <cell r="AM50">
            <v>37</v>
          </cell>
        </row>
        <row r="51">
          <cell r="X51">
            <v>632</v>
          </cell>
          <cell r="Y51">
            <v>420</v>
          </cell>
          <cell r="AA51">
            <v>255</v>
          </cell>
          <cell r="AC51">
            <v>173</v>
          </cell>
          <cell r="AE51">
            <v>96</v>
          </cell>
          <cell r="AG51">
            <v>0</v>
          </cell>
          <cell r="AI51">
            <v>109</v>
          </cell>
          <cell r="AK51">
            <v>0</v>
          </cell>
          <cell r="AM51">
            <v>18</v>
          </cell>
        </row>
        <row r="52">
          <cell r="X52">
            <v>598</v>
          </cell>
          <cell r="Y52">
            <v>375</v>
          </cell>
          <cell r="AA52">
            <v>236</v>
          </cell>
          <cell r="AC52">
            <v>182</v>
          </cell>
          <cell r="AE52">
            <v>82</v>
          </cell>
          <cell r="AG52">
            <v>12</v>
          </cell>
          <cell r="AI52">
            <v>132</v>
          </cell>
          <cell r="AK52">
            <v>2</v>
          </cell>
          <cell r="AM52">
            <v>19</v>
          </cell>
        </row>
        <row r="53">
          <cell r="X53">
            <v>618</v>
          </cell>
          <cell r="Y53">
            <v>293</v>
          </cell>
          <cell r="AA53">
            <v>121</v>
          </cell>
          <cell r="AC53">
            <v>204</v>
          </cell>
          <cell r="AE53">
            <v>128</v>
          </cell>
          <cell r="AG53">
            <v>25</v>
          </cell>
          <cell r="AI53">
            <v>146</v>
          </cell>
          <cell r="AK53">
            <v>5</v>
          </cell>
          <cell r="AM53">
            <v>49</v>
          </cell>
        </row>
        <row r="55">
          <cell r="X55">
            <v>411</v>
          </cell>
          <cell r="Y55">
            <v>262</v>
          </cell>
          <cell r="AA55">
            <v>175</v>
          </cell>
          <cell r="AC55">
            <v>59</v>
          </cell>
          <cell r="AE55">
            <v>78</v>
          </cell>
          <cell r="AG55">
            <v>10</v>
          </cell>
          <cell r="AI55">
            <v>76</v>
          </cell>
          <cell r="AK55">
            <v>1</v>
          </cell>
          <cell r="AM55">
            <v>13</v>
          </cell>
        </row>
        <row r="56">
          <cell r="X56">
            <v>633</v>
          </cell>
          <cell r="Y56">
            <v>343</v>
          </cell>
          <cell r="AA56">
            <v>190</v>
          </cell>
          <cell r="AC56">
            <v>224</v>
          </cell>
          <cell r="AE56">
            <v>145</v>
          </cell>
          <cell r="AG56">
            <v>0</v>
          </cell>
          <cell r="AI56">
            <v>102</v>
          </cell>
          <cell r="AK56">
            <v>0</v>
          </cell>
          <cell r="AM56">
            <v>16</v>
          </cell>
        </row>
        <row r="57">
          <cell r="X57">
            <v>698</v>
          </cell>
          <cell r="Y57">
            <v>361</v>
          </cell>
          <cell r="AA57">
            <v>205</v>
          </cell>
          <cell r="AC57">
            <v>291</v>
          </cell>
          <cell r="AE57">
            <v>153</v>
          </cell>
          <cell r="AG57">
            <v>0</v>
          </cell>
          <cell r="AI57">
            <v>76</v>
          </cell>
          <cell r="AK57">
            <v>1</v>
          </cell>
          <cell r="AM57">
            <v>31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31_niepelnospr_kobiety_wie "/>
    </sheetNames>
    <sheetDataSet>
      <sheetData sheetId="0">
        <row r="8">
          <cell r="D8">
            <v>19</v>
          </cell>
          <cell r="F8">
            <v>37</v>
          </cell>
          <cell r="H8">
            <v>123</v>
          </cell>
          <cell r="J8">
            <v>77</v>
          </cell>
          <cell r="L8">
            <v>56</v>
          </cell>
          <cell r="N8">
            <v>88</v>
          </cell>
          <cell r="P8">
            <v>181</v>
          </cell>
          <cell r="R8">
            <v>0</v>
          </cell>
        </row>
        <row r="10">
          <cell r="D10">
            <v>0</v>
          </cell>
          <cell r="F10">
            <v>4</v>
          </cell>
          <cell r="H10">
            <v>6</v>
          </cell>
          <cell r="J10">
            <v>5</v>
          </cell>
          <cell r="L10">
            <v>1</v>
          </cell>
          <cell r="N10">
            <v>9</v>
          </cell>
          <cell r="P10">
            <v>11</v>
          </cell>
          <cell r="R10">
            <v>0</v>
          </cell>
        </row>
        <row r="11">
          <cell r="D11">
            <v>4</v>
          </cell>
          <cell r="F11">
            <v>5</v>
          </cell>
          <cell r="H11">
            <v>10</v>
          </cell>
          <cell r="J11">
            <v>4</v>
          </cell>
          <cell r="L11">
            <v>13</v>
          </cell>
          <cell r="N11">
            <v>15</v>
          </cell>
          <cell r="P11">
            <v>27</v>
          </cell>
          <cell r="R11">
            <v>0</v>
          </cell>
        </row>
        <row r="12">
          <cell r="D12">
            <v>1</v>
          </cell>
          <cell r="F12">
            <v>4</v>
          </cell>
          <cell r="H12">
            <v>3</v>
          </cell>
          <cell r="J12">
            <v>4</v>
          </cell>
          <cell r="L12">
            <v>4</v>
          </cell>
          <cell r="N12">
            <v>9</v>
          </cell>
          <cell r="P12">
            <v>13</v>
          </cell>
          <cell r="R12">
            <v>0</v>
          </cell>
        </row>
        <row r="13">
          <cell r="D13">
            <v>8</v>
          </cell>
          <cell r="F13">
            <v>10</v>
          </cell>
          <cell r="H13">
            <v>21</v>
          </cell>
          <cell r="J13">
            <v>9</v>
          </cell>
          <cell r="L13">
            <v>7</v>
          </cell>
          <cell r="N13">
            <v>6</v>
          </cell>
          <cell r="P13">
            <v>13</v>
          </cell>
          <cell r="R13">
            <v>0</v>
          </cell>
        </row>
        <row r="15">
          <cell r="D15">
            <v>2</v>
          </cell>
          <cell r="F15">
            <v>1</v>
          </cell>
          <cell r="H15">
            <v>10</v>
          </cell>
          <cell r="J15">
            <v>3</v>
          </cell>
          <cell r="L15">
            <v>4</v>
          </cell>
          <cell r="N15">
            <v>6</v>
          </cell>
          <cell r="P15">
            <v>8</v>
          </cell>
          <cell r="R15">
            <v>0</v>
          </cell>
        </row>
        <row r="16">
          <cell r="D16">
            <v>3</v>
          </cell>
          <cell r="F16">
            <v>3</v>
          </cell>
          <cell r="H16">
            <v>5</v>
          </cell>
          <cell r="J16">
            <v>3</v>
          </cell>
          <cell r="L16">
            <v>3</v>
          </cell>
          <cell r="N16">
            <v>4</v>
          </cell>
          <cell r="P16">
            <v>10</v>
          </cell>
          <cell r="R16">
            <v>0</v>
          </cell>
        </row>
        <row r="17">
          <cell r="D17">
            <v>4</v>
          </cell>
          <cell r="F17">
            <v>9</v>
          </cell>
          <cell r="H17">
            <v>15</v>
          </cell>
          <cell r="J17">
            <v>5</v>
          </cell>
          <cell r="L17">
            <v>9</v>
          </cell>
          <cell r="N17">
            <v>10</v>
          </cell>
          <cell r="P17">
            <v>17</v>
          </cell>
          <cell r="R17">
            <v>0</v>
          </cell>
        </row>
        <row r="18">
          <cell r="D18">
            <v>0</v>
          </cell>
          <cell r="F18">
            <v>3</v>
          </cell>
          <cell r="H18">
            <v>7</v>
          </cell>
          <cell r="J18">
            <v>7</v>
          </cell>
          <cell r="L18">
            <v>9</v>
          </cell>
          <cell r="N18">
            <v>11</v>
          </cell>
          <cell r="P18">
            <v>18</v>
          </cell>
          <cell r="R18">
            <v>0</v>
          </cell>
        </row>
        <row r="19">
          <cell r="D19">
            <v>0</v>
          </cell>
          <cell r="F19">
            <v>1</v>
          </cell>
          <cell r="H19">
            <v>3</v>
          </cell>
          <cell r="J19">
            <v>1</v>
          </cell>
          <cell r="L19">
            <v>1</v>
          </cell>
          <cell r="N19">
            <v>2</v>
          </cell>
          <cell r="P19">
            <v>7</v>
          </cell>
          <cell r="R19">
            <v>0</v>
          </cell>
        </row>
        <row r="22">
          <cell r="D22">
            <v>1</v>
          </cell>
          <cell r="F22">
            <v>7</v>
          </cell>
          <cell r="H22">
            <v>8</v>
          </cell>
          <cell r="J22">
            <v>6</v>
          </cell>
          <cell r="L22">
            <v>6</v>
          </cell>
          <cell r="N22">
            <v>11</v>
          </cell>
          <cell r="P22">
            <v>11</v>
          </cell>
          <cell r="R22">
            <v>0</v>
          </cell>
        </row>
        <row r="23">
          <cell r="D23">
            <v>2</v>
          </cell>
          <cell r="F23">
            <v>7</v>
          </cell>
          <cell r="H23">
            <v>19</v>
          </cell>
          <cell r="J23">
            <v>3</v>
          </cell>
          <cell r="L23">
            <v>5</v>
          </cell>
          <cell r="N23">
            <v>6</v>
          </cell>
          <cell r="P23">
            <v>11</v>
          </cell>
          <cell r="R23">
            <v>0</v>
          </cell>
        </row>
        <row r="24">
          <cell r="D24">
            <v>1</v>
          </cell>
          <cell r="F24">
            <v>3</v>
          </cell>
          <cell r="H24">
            <v>6</v>
          </cell>
          <cell r="J24">
            <v>5</v>
          </cell>
          <cell r="L24">
            <v>6</v>
          </cell>
          <cell r="N24">
            <v>9</v>
          </cell>
          <cell r="P24">
            <v>11</v>
          </cell>
          <cell r="R24">
            <v>0</v>
          </cell>
        </row>
        <row r="25">
          <cell r="D25">
            <v>4</v>
          </cell>
          <cell r="F25">
            <v>1</v>
          </cell>
          <cell r="H25">
            <v>7</v>
          </cell>
          <cell r="J25">
            <v>1</v>
          </cell>
          <cell r="L25">
            <v>5</v>
          </cell>
          <cell r="N25">
            <v>1</v>
          </cell>
          <cell r="P25">
            <v>7</v>
          </cell>
          <cell r="R25">
            <v>0</v>
          </cell>
        </row>
        <row r="26">
          <cell r="D26">
            <v>4</v>
          </cell>
          <cell r="F26">
            <v>2</v>
          </cell>
          <cell r="J26">
            <v>3</v>
          </cell>
          <cell r="L26">
            <v>3</v>
          </cell>
          <cell r="N26">
            <v>5</v>
          </cell>
          <cell r="P26">
            <v>8</v>
          </cell>
          <cell r="R26">
            <v>0</v>
          </cell>
        </row>
        <row r="28">
          <cell r="D28">
            <v>4</v>
          </cell>
          <cell r="F28">
            <v>3</v>
          </cell>
          <cell r="H28">
            <v>7</v>
          </cell>
          <cell r="J28">
            <v>2</v>
          </cell>
          <cell r="L28">
            <v>4</v>
          </cell>
          <cell r="N28">
            <v>5</v>
          </cell>
          <cell r="P28">
            <v>10</v>
          </cell>
          <cell r="R28">
            <v>0</v>
          </cell>
        </row>
        <row r="29">
          <cell r="D29">
            <v>1</v>
          </cell>
          <cell r="F29">
            <v>5</v>
          </cell>
          <cell r="H29">
            <v>12</v>
          </cell>
          <cell r="J29">
            <v>4</v>
          </cell>
          <cell r="L29">
            <v>9</v>
          </cell>
          <cell r="N29">
            <v>5</v>
          </cell>
          <cell r="P29">
            <v>7</v>
          </cell>
          <cell r="R29">
            <v>0</v>
          </cell>
        </row>
        <row r="30">
          <cell r="D30">
            <v>6</v>
          </cell>
          <cell r="F30">
            <v>7</v>
          </cell>
          <cell r="H30">
            <v>14</v>
          </cell>
          <cell r="J30">
            <v>6</v>
          </cell>
          <cell r="L30">
            <v>4</v>
          </cell>
          <cell r="N30">
            <v>15</v>
          </cell>
          <cell r="P30">
            <v>16</v>
          </cell>
          <cell r="R30">
            <v>0</v>
          </cell>
        </row>
        <row r="31">
          <cell r="D31">
            <v>3</v>
          </cell>
          <cell r="F31">
            <v>1</v>
          </cell>
          <cell r="H31">
            <v>4</v>
          </cell>
          <cell r="J31">
            <v>6</v>
          </cell>
          <cell r="L31">
            <v>0</v>
          </cell>
          <cell r="N31">
            <v>9</v>
          </cell>
          <cell r="P31">
            <v>10</v>
          </cell>
          <cell r="R31">
            <v>0</v>
          </cell>
        </row>
        <row r="32">
          <cell r="D32">
            <v>5</v>
          </cell>
          <cell r="F32">
            <v>2</v>
          </cell>
          <cell r="H32">
            <v>7</v>
          </cell>
          <cell r="J32">
            <v>2</v>
          </cell>
          <cell r="L32">
            <v>4</v>
          </cell>
          <cell r="N32">
            <v>8</v>
          </cell>
          <cell r="P32">
            <v>5</v>
          </cell>
          <cell r="R32">
            <v>0</v>
          </cell>
        </row>
        <row r="33">
          <cell r="D33">
            <v>2</v>
          </cell>
          <cell r="F33">
            <v>5</v>
          </cell>
          <cell r="H33">
            <v>13</v>
          </cell>
          <cell r="J33">
            <v>8</v>
          </cell>
          <cell r="L33">
            <v>7</v>
          </cell>
          <cell r="N33">
            <v>13</v>
          </cell>
          <cell r="P33">
            <v>17</v>
          </cell>
          <cell r="R33">
            <v>0</v>
          </cell>
        </row>
        <row r="35">
          <cell r="D35">
            <v>3</v>
          </cell>
          <cell r="F35">
            <v>1</v>
          </cell>
          <cell r="H35">
            <v>2</v>
          </cell>
          <cell r="J35">
            <v>3</v>
          </cell>
          <cell r="L35">
            <v>0</v>
          </cell>
          <cell r="N35">
            <v>3</v>
          </cell>
          <cell r="P35">
            <v>1</v>
          </cell>
          <cell r="R35">
            <v>0</v>
          </cell>
        </row>
        <row r="36">
          <cell r="D36">
            <v>1</v>
          </cell>
          <cell r="F36">
            <v>3</v>
          </cell>
          <cell r="H36">
            <v>5</v>
          </cell>
          <cell r="J36">
            <v>3</v>
          </cell>
          <cell r="L36">
            <v>5</v>
          </cell>
          <cell r="N36">
            <v>8</v>
          </cell>
          <cell r="P36">
            <v>10</v>
          </cell>
          <cell r="R36">
            <v>0</v>
          </cell>
        </row>
        <row r="37">
          <cell r="D37">
            <v>0</v>
          </cell>
          <cell r="F37">
            <v>2</v>
          </cell>
          <cell r="H37">
            <v>7</v>
          </cell>
          <cell r="J37">
            <v>7</v>
          </cell>
          <cell r="L37">
            <v>3</v>
          </cell>
          <cell r="N37">
            <v>5</v>
          </cell>
          <cell r="P37">
            <v>6</v>
          </cell>
          <cell r="R37">
            <v>0</v>
          </cell>
        </row>
        <row r="38">
          <cell r="D38">
            <v>2</v>
          </cell>
          <cell r="F38">
            <v>1</v>
          </cell>
          <cell r="H38">
            <v>3</v>
          </cell>
          <cell r="J38">
            <v>4</v>
          </cell>
          <cell r="L38">
            <v>8</v>
          </cell>
          <cell r="N38">
            <v>3</v>
          </cell>
          <cell r="P38">
            <v>9</v>
          </cell>
          <cell r="R38">
            <v>0</v>
          </cell>
        </row>
        <row r="39">
          <cell r="D39">
            <v>8</v>
          </cell>
          <cell r="F39">
            <v>5</v>
          </cell>
          <cell r="H39">
            <v>31</v>
          </cell>
          <cell r="J39">
            <v>17</v>
          </cell>
          <cell r="L39">
            <v>13</v>
          </cell>
          <cell r="N39">
            <v>33</v>
          </cell>
          <cell r="P39">
            <v>30</v>
          </cell>
          <cell r="R39">
            <v>0</v>
          </cell>
        </row>
        <row r="40">
          <cell r="D40">
            <v>2</v>
          </cell>
          <cell r="F40">
            <v>3</v>
          </cell>
          <cell r="H40">
            <v>4</v>
          </cell>
          <cell r="J40">
            <v>8</v>
          </cell>
          <cell r="L40">
            <v>3</v>
          </cell>
          <cell r="N40">
            <v>9</v>
          </cell>
          <cell r="P40">
            <v>15</v>
          </cell>
          <cell r="R40">
            <v>0</v>
          </cell>
        </row>
        <row r="41">
          <cell r="D41">
            <v>0</v>
          </cell>
          <cell r="F41">
            <v>2</v>
          </cell>
          <cell r="H41">
            <v>1</v>
          </cell>
          <cell r="J41">
            <v>4</v>
          </cell>
          <cell r="L41">
            <v>4</v>
          </cell>
          <cell r="N41">
            <v>3</v>
          </cell>
          <cell r="P41">
            <v>3</v>
          </cell>
          <cell r="R41">
            <v>0</v>
          </cell>
        </row>
        <row r="42">
          <cell r="D42">
            <v>8</v>
          </cell>
          <cell r="F42">
            <v>11</v>
          </cell>
          <cell r="H42">
            <v>60</v>
          </cell>
          <cell r="J42">
            <v>45</v>
          </cell>
          <cell r="L42">
            <v>35</v>
          </cell>
          <cell r="N42">
            <v>70</v>
          </cell>
          <cell r="P42">
            <v>110</v>
          </cell>
          <cell r="R42">
            <v>0</v>
          </cell>
        </row>
        <row r="44">
          <cell r="D44">
            <v>5</v>
          </cell>
          <cell r="F44">
            <v>6</v>
          </cell>
          <cell r="H44">
            <v>6</v>
          </cell>
          <cell r="J44">
            <v>7</v>
          </cell>
          <cell r="L44">
            <v>8</v>
          </cell>
          <cell r="N44">
            <v>9</v>
          </cell>
          <cell r="P44">
            <v>7</v>
          </cell>
          <cell r="R44">
            <v>0</v>
          </cell>
        </row>
        <row r="45">
          <cell r="D45">
            <v>2</v>
          </cell>
          <cell r="F45">
            <v>8</v>
          </cell>
          <cell r="H45">
            <v>19</v>
          </cell>
          <cell r="J45">
            <v>6</v>
          </cell>
          <cell r="L45">
            <v>10</v>
          </cell>
          <cell r="N45">
            <v>12</v>
          </cell>
          <cell r="P45">
            <v>10</v>
          </cell>
          <cell r="R45">
            <v>0</v>
          </cell>
        </row>
        <row r="46">
          <cell r="D46">
            <v>5</v>
          </cell>
          <cell r="F46">
            <v>9</v>
          </cell>
          <cell r="H46">
            <v>13</v>
          </cell>
          <cell r="J46">
            <v>13</v>
          </cell>
          <cell r="L46">
            <v>9</v>
          </cell>
          <cell r="N46">
            <v>19</v>
          </cell>
          <cell r="P46">
            <v>17</v>
          </cell>
          <cell r="R46">
            <v>0</v>
          </cell>
        </row>
        <row r="47">
          <cell r="D47">
            <v>1</v>
          </cell>
          <cell r="F47">
            <v>9</v>
          </cell>
          <cell r="H47">
            <v>26</v>
          </cell>
          <cell r="J47">
            <v>21</v>
          </cell>
          <cell r="L47">
            <v>15</v>
          </cell>
          <cell r="N47">
            <v>32</v>
          </cell>
          <cell r="P47">
            <v>41</v>
          </cell>
          <cell r="R47">
            <v>0</v>
          </cell>
        </row>
        <row r="49">
          <cell r="D49">
            <v>1</v>
          </cell>
          <cell r="F49">
            <v>2</v>
          </cell>
          <cell r="H49">
            <v>6</v>
          </cell>
          <cell r="J49">
            <v>0</v>
          </cell>
          <cell r="L49">
            <v>3</v>
          </cell>
          <cell r="N49">
            <v>2</v>
          </cell>
          <cell r="P49">
            <v>3</v>
          </cell>
          <cell r="R49">
            <v>0</v>
          </cell>
        </row>
        <row r="50">
          <cell r="D50">
            <v>1</v>
          </cell>
          <cell r="F50">
            <v>2</v>
          </cell>
          <cell r="H50">
            <v>4</v>
          </cell>
          <cell r="J50">
            <v>2</v>
          </cell>
          <cell r="L50">
            <v>1</v>
          </cell>
          <cell r="N50">
            <v>2</v>
          </cell>
          <cell r="P50">
            <v>5</v>
          </cell>
          <cell r="R50">
            <v>0</v>
          </cell>
        </row>
        <row r="51">
          <cell r="D51">
            <v>2</v>
          </cell>
          <cell r="F51">
            <v>8</v>
          </cell>
          <cell r="H51">
            <v>11</v>
          </cell>
          <cell r="J51">
            <v>1</v>
          </cell>
          <cell r="L51">
            <v>6</v>
          </cell>
          <cell r="N51">
            <v>13</v>
          </cell>
          <cell r="P51">
            <v>14</v>
          </cell>
          <cell r="R51">
            <v>0</v>
          </cell>
        </row>
        <row r="52">
          <cell r="D52">
            <v>4</v>
          </cell>
          <cell r="F52">
            <v>3</v>
          </cell>
          <cell r="H52">
            <v>3</v>
          </cell>
          <cell r="J52">
            <v>3</v>
          </cell>
          <cell r="L52">
            <v>5</v>
          </cell>
          <cell r="N52">
            <v>3</v>
          </cell>
          <cell r="P52">
            <v>8</v>
          </cell>
          <cell r="R52">
            <v>0</v>
          </cell>
        </row>
        <row r="53">
          <cell r="D53">
            <v>2</v>
          </cell>
          <cell r="F53">
            <v>2</v>
          </cell>
          <cell r="H53">
            <v>4</v>
          </cell>
          <cell r="J53">
            <v>2</v>
          </cell>
          <cell r="L53">
            <v>6</v>
          </cell>
          <cell r="N53">
            <v>7</v>
          </cell>
          <cell r="P53">
            <v>7</v>
          </cell>
          <cell r="R53">
            <v>0</v>
          </cell>
        </row>
        <row r="54">
          <cell r="D54">
            <v>4</v>
          </cell>
          <cell r="F54">
            <v>6</v>
          </cell>
          <cell r="H54">
            <v>10</v>
          </cell>
          <cell r="J54">
            <v>6</v>
          </cell>
          <cell r="L54">
            <v>7</v>
          </cell>
          <cell r="N54">
            <v>7</v>
          </cell>
          <cell r="P54">
            <v>28</v>
          </cell>
          <cell r="R54">
            <v>0</v>
          </cell>
        </row>
        <row r="56">
          <cell r="D56">
            <v>4</v>
          </cell>
          <cell r="F56">
            <v>1</v>
          </cell>
          <cell r="H56">
            <v>4</v>
          </cell>
          <cell r="J56">
            <v>2</v>
          </cell>
          <cell r="L56">
            <v>3</v>
          </cell>
          <cell r="N56">
            <v>3</v>
          </cell>
          <cell r="P56">
            <v>5</v>
          </cell>
          <cell r="R56">
            <v>0</v>
          </cell>
        </row>
        <row r="57">
          <cell r="D57">
            <v>0</v>
          </cell>
          <cell r="F57">
            <v>7</v>
          </cell>
          <cell r="H57">
            <v>8</v>
          </cell>
          <cell r="J57">
            <v>4</v>
          </cell>
          <cell r="L57">
            <v>4</v>
          </cell>
          <cell r="N57">
            <v>9</v>
          </cell>
          <cell r="P57">
            <v>14</v>
          </cell>
          <cell r="R57">
            <v>0</v>
          </cell>
        </row>
        <row r="58">
          <cell r="D58">
            <v>1</v>
          </cell>
          <cell r="F58">
            <v>3</v>
          </cell>
          <cell r="H58">
            <v>12</v>
          </cell>
          <cell r="J58">
            <v>4</v>
          </cell>
          <cell r="L58">
            <v>6</v>
          </cell>
          <cell r="N58">
            <v>11</v>
          </cell>
          <cell r="P58">
            <v>17</v>
          </cell>
          <cell r="R58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epełnosprawni stan"/>
      <sheetName val="Niepełnosprawni stan_kobiety"/>
      <sheetName val="Niepełnosprawni napływ"/>
      <sheetName val="Bezrobotni odpływ"/>
      <sheetName val="Niepełnosprawni wiek"/>
      <sheetName val="rodzaj_niepelnosprawnosci_bezro"/>
      <sheetName val="struktura"/>
      <sheetName val="Arkusz2"/>
    </sheetNames>
    <sheetDataSet>
      <sheetData sheetId="0"/>
      <sheetData sheetId="1"/>
      <sheetData sheetId="2"/>
      <sheetData sheetId="3"/>
      <sheetData sheetId="4">
        <row r="8">
          <cell r="E8">
            <v>1</v>
          </cell>
        </row>
        <row r="11">
          <cell r="I11">
            <v>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opLeftCell="A25" zoomScaleNormal="100" zoomScaleSheetLayoutView="100" workbookViewId="0">
      <selection activeCell="S16" sqref="S16"/>
    </sheetView>
  </sheetViews>
  <sheetFormatPr defaultRowHeight="12.75"/>
  <cols>
    <col min="1" max="1" width="3.140625" style="389" customWidth="1"/>
    <col min="2" max="2" width="20.28515625" style="389" customWidth="1"/>
    <col min="3" max="3" width="10.140625" style="389" customWidth="1"/>
    <col min="4" max="4" width="10.42578125" style="389" customWidth="1"/>
    <col min="5" max="5" width="10.140625" style="389" customWidth="1"/>
    <col min="6" max="8" width="10.42578125" style="389" customWidth="1"/>
    <col min="9" max="9" width="14.5703125" style="389" customWidth="1"/>
    <col min="10" max="10" width="10.5703125" style="389" customWidth="1"/>
    <col min="11" max="11" width="12.28515625" style="389" customWidth="1"/>
    <col min="12" max="12" width="10.42578125" style="389" customWidth="1"/>
    <col min="13" max="16384" width="9.140625" style="389"/>
  </cols>
  <sheetData>
    <row r="1" spans="1:15" s="391" customFormat="1" ht="15.95" customHeight="1">
      <c r="A1" s="424" t="s">
        <v>170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</row>
    <row r="2" spans="1:15" ht="15.95" customHeight="1">
      <c r="A2" s="425" t="s">
        <v>135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15" ht="17.25" customHeight="1">
      <c r="A3" s="426" t="s">
        <v>85</v>
      </c>
      <c r="B3" s="427" t="s">
        <v>86</v>
      </c>
      <c r="C3" s="428" t="s">
        <v>172</v>
      </c>
      <c r="D3" s="428" t="s">
        <v>228</v>
      </c>
      <c r="E3" s="428" t="s">
        <v>518</v>
      </c>
      <c r="F3" s="428" t="s">
        <v>1412</v>
      </c>
      <c r="G3" s="428" t="s">
        <v>1453</v>
      </c>
      <c r="H3" s="428" t="s">
        <v>1454</v>
      </c>
      <c r="I3" s="429" t="s">
        <v>136</v>
      </c>
      <c r="J3" s="430"/>
      <c r="K3" s="430"/>
      <c r="L3" s="430"/>
    </row>
    <row r="4" spans="1:15" ht="61.5" customHeight="1">
      <c r="A4" s="426"/>
      <c r="B4" s="427"/>
      <c r="C4" s="428"/>
      <c r="D4" s="428"/>
      <c r="E4" s="428"/>
      <c r="F4" s="428"/>
      <c r="G4" s="428"/>
      <c r="H4" s="428"/>
      <c r="I4" s="69" t="s">
        <v>1455</v>
      </c>
      <c r="J4" s="69" t="s">
        <v>1456</v>
      </c>
      <c r="K4" s="69" t="s">
        <v>1457</v>
      </c>
      <c r="L4" s="69" t="s">
        <v>1458</v>
      </c>
    </row>
    <row r="5" spans="1:15" s="71" customFormat="1" ht="24.95" customHeight="1">
      <c r="A5" s="422" t="s">
        <v>67</v>
      </c>
      <c r="B5" s="422"/>
      <c r="C5" s="70">
        <v>4094209</v>
      </c>
      <c r="D5" s="14">
        <v>4155328</v>
      </c>
      <c r="E5" s="14">
        <v>4203296</v>
      </c>
      <c r="F5" s="14">
        <v>4275621</v>
      </c>
      <c r="G5" s="14">
        <v>4309800</v>
      </c>
      <c r="H5" s="14">
        <v>4371587</v>
      </c>
      <c r="I5" s="14">
        <f t="shared" ref="I5:I28" si="0">H5-G5</f>
        <v>61787</v>
      </c>
      <c r="J5" s="15">
        <f t="shared" ref="J5:J28" si="1">I5/G5</f>
        <v>1.4336396120469627E-2</v>
      </c>
      <c r="K5" s="14">
        <f t="shared" ref="K5:K20" si="2">H5-F5</f>
        <v>95966</v>
      </c>
      <c r="L5" s="15">
        <f t="shared" ref="L5:L28" si="3">K5/F5</f>
        <v>2.2444926713569794E-2</v>
      </c>
      <c r="M5" s="404"/>
      <c r="N5" s="404"/>
    </row>
    <row r="6" spans="1:15" s="10" customFormat="1" ht="27.95" customHeight="1">
      <c r="A6" s="423" t="s">
        <v>87</v>
      </c>
      <c r="B6" s="423"/>
      <c r="C6" s="245">
        <f>SUM(C7+C21)</f>
        <v>731269</v>
      </c>
      <c r="D6" s="245">
        <f t="shared" ref="D6:H6" si="4">SUM(D7+D21)</f>
        <v>754598</v>
      </c>
      <c r="E6" s="245">
        <f t="shared" si="4"/>
        <v>775758</v>
      </c>
      <c r="F6" s="245">
        <f t="shared" si="4"/>
        <v>798947</v>
      </c>
      <c r="G6" s="245">
        <f t="shared" si="4"/>
        <v>809369</v>
      </c>
      <c r="H6" s="245">
        <f t="shared" si="4"/>
        <v>824130</v>
      </c>
      <c r="I6" s="194">
        <f t="shared" si="0"/>
        <v>14761</v>
      </c>
      <c r="J6" s="191">
        <f t="shared" si="1"/>
        <v>1.8237664155657061E-2</v>
      </c>
      <c r="K6" s="194">
        <f t="shared" si="2"/>
        <v>25183</v>
      </c>
      <c r="L6" s="191">
        <f t="shared" si="3"/>
        <v>3.1520238513943977E-2</v>
      </c>
    </row>
    <row r="7" spans="1:15" ht="17.100000000000001" customHeight="1">
      <c r="A7" s="421" t="s">
        <v>1568</v>
      </c>
      <c r="B7" s="421"/>
      <c r="C7" s="240">
        <f>SUM(C8+C10+C15)</f>
        <v>539711</v>
      </c>
      <c r="D7" s="240">
        <f t="shared" ref="D7:H7" si="5">SUM(D8+D10+D15)</f>
        <v>561424</v>
      </c>
      <c r="E7" s="240">
        <f t="shared" si="5"/>
        <v>581401</v>
      </c>
      <c r="F7" s="240">
        <f t="shared" si="5"/>
        <v>603205</v>
      </c>
      <c r="G7" s="240">
        <f t="shared" si="5"/>
        <v>613376</v>
      </c>
      <c r="H7" s="240">
        <f t="shared" si="5"/>
        <v>625483</v>
      </c>
      <c r="I7" s="241">
        <f t="shared" si="0"/>
        <v>12107</v>
      </c>
      <c r="J7" s="242">
        <f t="shared" si="1"/>
        <v>1.9738300813856427E-2</v>
      </c>
      <c r="K7" s="241">
        <f t="shared" si="2"/>
        <v>22278</v>
      </c>
      <c r="L7" s="242">
        <f t="shared" si="3"/>
        <v>3.6932717732777412E-2</v>
      </c>
    </row>
    <row r="8" spans="1:15" ht="17.100000000000001" customHeight="1">
      <c r="A8" s="420" t="s">
        <v>1553</v>
      </c>
      <c r="B8" s="420"/>
      <c r="C8" s="250">
        <f>C9</f>
        <v>375434</v>
      </c>
      <c r="D8" s="250">
        <f t="shared" ref="D8:H8" si="6">D9</f>
        <v>392562</v>
      </c>
      <c r="E8" s="250">
        <f t="shared" si="6"/>
        <v>409420</v>
      </c>
      <c r="F8" s="250">
        <f t="shared" si="6"/>
        <v>426807</v>
      </c>
      <c r="G8" s="250">
        <f t="shared" si="6"/>
        <v>434676</v>
      </c>
      <c r="H8" s="250">
        <f t="shared" si="6"/>
        <v>443303</v>
      </c>
      <c r="I8" s="251">
        <f t="shared" si="0"/>
        <v>8627</v>
      </c>
      <c r="J8" s="255">
        <f t="shared" ref="J8" si="7">I8/G8</f>
        <v>1.9846966476179961E-2</v>
      </c>
      <c r="K8" s="251">
        <f t="shared" si="2"/>
        <v>16496</v>
      </c>
      <c r="L8" s="255">
        <f t="shared" ref="L8" si="8">K8/F8</f>
        <v>3.8649787843217188E-2</v>
      </c>
    </row>
    <row r="9" spans="1:15" s="21" customFormat="1" ht="15" customHeight="1">
      <c r="A9" s="390">
        <v>1</v>
      </c>
      <c r="B9" s="79" t="s">
        <v>79</v>
      </c>
      <c r="C9" s="38">
        <v>375434</v>
      </c>
      <c r="D9" s="38">
        <v>392562</v>
      </c>
      <c r="E9" s="38">
        <v>409420</v>
      </c>
      <c r="F9" s="38">
        <v>426807</v>
      </c>
      <c r="G9" s="38">
        <v>434676</v>
      </c>
      <c r="H9" s="38">
        <v>443303</v>
      </c>
      <c r="I9" s="76">
        <f t="shared" ref="I9:I20" si="9">H9-G9</f>
        <v>8627</v>
      </c>
      <c r="J9" s="27">
        <f t="shared" ref="J9:J20" si="10">I9/G9</f>
        <v>1.9846966476179961E-2</v>
      </c>
      <c r="K9" s="67">
        <f t="shared" si="2"/>
        <v>16496</v>
      </c>
      <c r="L9" s="417">
        <f t="shared" ref="L9:L20" si="11">K9/F9</f>
        <v>3.8649787843217188E-2</v>
      </c>
    </row>
    <row r="10" spans="1:15" s="391" customFormat="1" ht="17.100000000000001" customHeight="1">
      <c r="A10" s="420" t="s">
        <v>1569</v>
      </c>
      <c r="B10" s="420"/>
      <c r="C10" s="250">
        <f>SUM(C11:C14)</f>
        <v>72532</v>
      </c>
      <c r="D10" s="250">
        <f t="shared" ref="D10:H10" si="12">SUM(D11:D14)</f>
        <v>74050</v>
      </c>
      <c r="E10" s="250">
        <f t="shared" si="12"/>
        <v>74848</v>
      </c>
      <c r="F10" s="250">
        <f t="shared" si="12"/>
        <v>76239</v>
      </c>
      <c r="G10" s="250">
        <f t="shared" si="12"/>
        <v>77032</v>
      </c>
      <c r="H10" s="250">
        <f t="shared" si="12"/>
        <v>78453</v>
      </c>
      <c r="I10" s="254">
        <f t="shared" si="9"/>
        <v>1421</v>
      </c>
      <c r="J10" s="255">
        <f t="shared" si="10"/>
        <v>1.8446879219025859E-2</v>
      </c>
      <c r="K10" s="251">
        <f t="shared" si="2"/>
        <v>2214</v>
      </c>
      <c r="L10" s="252">
        <f t="shared" si="11"/>
        <v>2.904025498760477E-2</v>
      </c>
    </row>
    <row r="11" spans="1:15" ht="15" customHeight="1">
      <c r="A11" s="412">
        <v>1</v>
      </c>
      <c r="B11" s="73" t="s">
        <v>122</v>
      </c>
      <c r="C11" s="26">
        <v>15687</v>
      </c>
      <c r="D11" s="26">
        <v>15982</v>
      </c>
      <c r="E11" s="26">
        <v>16221</v>
      </c>
      <c r="F11" s="26">
        <v>16474</v>
      </c>
      <c r="G11" s="38">
        <v>16636</v>
      </c>
      <c r="H11" s="38">
        <v>16879</v>
      </c>
      <c r="I11" s="68">
        <f t="shared" si="9"/>
        <v>243</v>
      </c>
      <c r="J11" s="74">
        <f t="shared" si="10"/>
        <v>1.4606876653041596E-2</v>
      </c>
      <c r="K11" s="65">
        <f t="shared" si="2"/>
        <v>405</v>
      </c>
      <c r="L11" s="144">
        <f t="shared" si="11"/>
        <v>2.4584193274250335E-2</v>
      </c>
    </row>
    <row r="12" spans="1:15" ht="15" customHeight="1">
      <c r="A12" s="412">
        <v>2</v>
      </c>
      <c r="B12" s="73" t="s">
        <v>123</v>
      </c>
      <c r="C12" s="26">
        <v>13685</v>
      </c>
      <c r="D12" s="26">
        <v>14042</v>
      </c>
      <c r="E12" s="26">
        <v>14182</v>
      </c>
      <c r="F12" s="26">
        <v>14402</v>
      </c>
      <c r="G12" s="38">
        <v>14524</v>
      </c>
      <c r="H12" s="38">
        <v>14829</v>
      </c>
      <c r="I12" s="68">
        <f t="shared" si="9"/>
        <v>305</v>
      </c>
      <c r="J12" s="74">
        <f t="shared" si="10"/>
        <v>2.0999724593775821E-2</v>
      </c>
      <c r="K12" s="65">
        <f t="shared" si="2"/>
        <v>427</v>
      </c>
      <c r="L12" s="144">
        <f t="shared" si="11"/>
        <v>2.9648659908346062E-2</v>
      </c>
    </row>
    <row r="13" spans="1:15" ht="15" customHeight="1">
      <c r="A13" s="412">
        <v>3</v>
      </c>
      <c r="B13" s="73" t="s">
        <v>125</v>
      </c>
      <c r="C13" s="26">
        <v>15262</v>
      </c>
      <c r="D13" s="26">
        <v>15442</v>
      </c>
      <c r="E13" s="26">
        <v>15466</v>
      </c>
      <c r="F13" s="26">
        <v>15672</v>
      </c>
      <c r="G13" s="38">
        <v>15745</v>
      </c>
      <c r="H13" s="38">
        <v>15878</v>
      </c>
      <c r="I13" s="68">
        <f t="shared" si="9"/>
        <v>133</v>
      </c>
      <c r="J13" s="74">
        <f t="shared" si="10"/>
        <v>8.4471260717688158E-3</v>
      </c>
      <c r="K13" s="65">
        <f t="shared" si="2"/>
        <v>206</v>
      </c>
      <c r="L13" s="144">
        <f t="shared" si="11"/>
        <v>1.3144461459928534E-2</v>
      </c>
      <c r="O13" s="389" t="s">
        <v>90</v>
      </c>
    </row>
    <row r="14" spans="1:15" ht="15" customHeight="1">
      <c r="A14" s="412">
        <v>4</v>
      </c>
      <c r="B14" s="73" t="s">
        <v>132</v>
      </c>
      <c r="C14" s="26">
        <v>27898</v>
      </c>
      <c r="D14" s="26">
        <v>28584</v>
      </c>
      <c r="E14" s="26">
        <v>28979</v>
      </c>
      <c r="F14" s="26">
        <v>29691</v>
      </c>
      <c r="G14" s="38">
        <v>30127</v>
      </c>
      <c r="H14" s="38">
        <v>30867</v>
      </c>
      <c r="I14" s="68">
        <f t="shared" si="9"/>
        <v>740</v>
      </c>
      <c r="J14" s="74">
        <f t="shared" si="10"/>
        <v>2.4562684635044976E-2</v>
      </c>
      <c r="K14" s="65">
        <f t="shared" si="2"/>
        <v>1176</v>
      </c>
      <c r="L14" s="144">
        <f t="shared" si="11"/>
        <v>3.9607962008689504E-2</v>
      </c>
    </row>
    <row r="15" spans="1:15" s="391" customFormat="1" ht="17.100000000000001" customHeight="1">
      <c r="A15" s="420" t="s">
        <v>1570</v>
      </c>
      <c r="B15" s="420"/>
      <c r="C15" s="250">
        <f>SUM(C16:C20)</f>
        <v>91745</v>
      </c>
      <c r="D15" s="250">
        <f t="shared" ref="D15:H15" si="13">SUM(D16:D20)</f>
        <v>94812</v>
      </c>
      <c r="E15" s="250">
        <f t="shared" si="13"/>
        <v>97133</v>
      </c>
      <c r="F15" s="250">
        <f t="shared" si="13"/>
        <v>100159</v>
      </c>
      <c r="G15" s="250">
        <f t="shared" si="13"/>
        <v>101668</v>
      </c>
      <c r="H15" s="250">
        <f t="shared" si="13"/>
        <v>103727</v>
      </c>
      <c r="I15" s="237">
        <f t="shared" si="9"/>
        <v>2059</v>
      </c>
      <c r="J15" s="256">
        <f t="shared" si="10"/>
        <v>2.0252193413856867E-2</v>
      </c>
      <c r="K15" s="257">
        <f t="shared" si="2"/>
        <v>3568</v>
      </c>
      <c r="L15" s="418">
        <f t="shared" si="11"/>
        <v>3.5623358859413534E-2</v>
      </c>
    </row>
    <row r="16" spans="1:15" ht="15" customHeight="1">
      <c r="A16" s="412">
        <v>1</v>
      </c>
      <c r="B16" s="73" t="s">
        <v>120</v>
      </c>
      <c r="C16" s="26">
        <v>11982</v>
      </c>
      <c r="D16" s="26">
        <v>12337</v>
      </c>
      <c r="E16" s="26">
        <v>12552</v>
      </c>
      <c r="F16" s="26">
        <v>12774</v>
      </c>
      <c r="G16" s="38">
        <v>12896</v>
      </c>
      <c r="H16" s="38">
        <v>13110</v>
      </c>
      <c r="I16" s="68">
        <f t="shared" si="9"/>
        <v>214</v>
      </c>
      <c r="J16" s="74">
        <f t="shared" si="10"/>
        <v>1.6594292803970224E-2</v>
      </c>
      <c r="K16" s="65">
        <f t="shared" si="2"/>
        <v>336</v>
      </c>
      <c r="L16" s="144">
        <f t="shared" si="11"/>
        <v>2.6303428839830906E-2</v>
      </c>
    </row>
    <row r="17" spans="1:12" ht="15" customHeight="1">
      <c r="A17" s="412">
        <v>2</v>
      </c>
      <c r="B17" s="73" t="s">
        <v>124</v>
      </c>
      <c r="C17" s="26">
        <v>7353</v>
      </c>
      <c r="D17" s="26">
        <v>7518</v>
      </c>
      <c r="E17" s="26">
        <v>7661</v>
      </c>
      <c r="F17" s="26">
        <v>7880</v>
      </c>
      <c r="G17" s="38">
        <v>7958</v>
      </c>
      <c r="H17" s="38">
        <v>8059</v>
      </c>
      <c r="I17" s="68">
        <f t="shared" si="9"/>
        <v>101</v>
      </c>
      <c r="J17" s="74">
        <f t="shared" si="10"/>
        <v>1.2691631063081176E-2</v>
      </c>
      <c r="K17" s="65">
        <f t="shared" si="2"/>
        <v>179</v>
      </c>
      <c r="L17" s="144">
        <f t="shared" si="11"/>
        <v>2.2715736040609138E-2</v>
      </c>
    </row>
    <row r="18" spans="1:12" ht="15" customHeight="1">
      <c r="A18" s="412">
        <v>3</v>
      </c>
      <c r="B18" s="73" t="s">
        <v>126</v>
      </c>
      <c r="C18" s="26">
        <v>28742</v>
      </c>
      <c r="D18" s="26">
        <v>30078</v>
      </c>
      <c r="E18" s="26">
        <v>31156</v>
      </c>
      <c r="F18" s="26">
        <v>32656</v>
      </c>
      <c r="G18" s="38">
        <v>33370</v>
      </c>
      <c r="H18" s="38">
        <v>34221</v>
      </c>
      <c r="I18" s="68">
        <f t="shared" si="9"/>
        <v>851</v>
      </c>
      <c r="J18" s="74">
        <f t="shared" si="10"/>
        <v>2.5501947857356908E-2</v>
      </c>
      <c r="K18" s="65">
        <f t="shared" si="2"/>
        <v>1565</v>
      </c>
      <c r="L18" s="144">
        <f t="shared" si="11"/>
        <v>4.7923811856932876E-2</v>
      </c>
    </row>
    <row r="19" spans="1:12" ht="15" customHeight="1">
      <c r="A19" s="412">
        <v>4</v>
      </c>
      <c r="B19" s="73" t="s">
        <v>127</v>
      </c>
      <c r="C19" s="26">
        <v>26234</v>
      </c>
      <c r="D19" s="26">
        <v>26922</v>
      </c>
      <c r="E19" s="26">
        <v>27312</v>
      </c>
      <c r="F19" s="26">
        <v>27914</v>
      </c>
      <c r="G19" s="38">
        <v>28260</v>
      </c>
      <c r="H19" s="38">
        <v>28750</v>
      </c>
      <c r="I19" s="68">
        <f t="shared" si="9"/>
        <v>490</v>
      </c>
      <c r="J19" s="74">
        <f t="shared" si="10"/>
        <v>1.7338995046001414E-2</v>
      </c>
      <c r="K19" s="65">
        <f t="shared" si="2"/>
        <v>836</v>
      </c>
      <c r="L19" s="144">
        <f t="shared" si="11"/>
        <v>2.9949129469083614E-2</v>
      </c>
    </row>
    <row r="20" spans="1:12" ht="15" customHeight="1">
      <c r="A20" s="412">
        <v>5</v>
      </c>
      <c r="B20" s="73" t="s">
        <v>130</v>
      </c>
      <c r="C20" s="26">
        <v>17434</v>
      </c>
      <c r="D20" s="26">
        <v>17957</v>
      </c>
      <c r="E20" s="26">
        <v>18452</v>
      </c>
      <c r="F20" s="26">
        <v>18935</v>
      </c>
      <c r="G20" s="38">
        <v>19184</v>
      </c>
      <c r="H20" s="38">
        <v>19587</v>
      </c>
      <c r="I20" s="68">
        <f t="shared" si="9"/>
        <v>403</v>
      </c>
      <c r="J20" s="74">
        <f t="shared" si="10"/>
        <v>2.1007089241034196E-2</v>
      </c>
      <c r="K20" s="65">
        <f t="shared" si="2"/>
        <v>652</v>
      </c>
      <c r="L20" s="144">
        <f t="shared" si="11"/>
        <v>3.4433588592553473E-2</v>
      </c>
    </row>
    <row r="21" spans="1:12" s="391" customFormat="1" ht="17.100000000000001" customHeight="1">
      <c r="A21" s="421" t="s">
        <v>1571</v>
      </c>
      <c r="B21" s="421"/>
      <c r="C21" s="240">
        <f>SUM(C22+C28+C35+C44+C49+C56)</f>
        <v>191558</v>
      </c>
      <c r="D21" s="240">
        <f t="shared" ref="D21:F21" si="14">SUM(D22+D28+D35+D44+D49+D56)</f>
        <v>193174</v>
      </c>
      <c r="E21" s="240">
        <f t="shared" si="14"/>
        <v>194357</v>
      </c>
      <c r="F21" s="240">
        <f t="shared" si="14"/>
        <v>195742</v>
      </c>
      <c r="G21" s="240">
        <f t="shared" ref="G21" si="15">SUM(G22+G28+G35+G44+G49+G56)</f>
        <v>195993</v>
      </c>
      <c r="H21" s="240">
        <f t="shared" ref="H21" si="16">SUM(H22+H28+H35+H44+H49+H56)</f>
        <v>198647</v>
      </c>
      <c r="I21" s="258">
        <f t="shared" ref="I21:I22" si="17">H21-G21</f>
        <v>2654</v>
      </c>
      <c r="J21" s="259">
        <f t="shared" ref="J21:J22" si="18">I21/G21</f>
        <v>1.3541299944385769E-2</v>
      </c>
      <c r="K21" s="260">
        <f t="shared" ref="K21:K22" si="19">H21-F21</f>
        <v>2905</v>
      </c>
      <c r="L21" s="419">
        <f t="shared" ref="L21:L22" si="20">K21/F21</f>
        <v>1.4840964126247816E-2</v>
      </c>
    </row>
    <row r="22" spans="1:12" s="391" customFormat="1" ht="17.100000000000001" customHeight="1">
      <c r="A22" s="420" t="s">
        <v>1572</v>
      </c>
      <c r="B22" s="420"/>
      <c r="C22" s="250">
        <f>SUM(C23:C27)</f>
        <v>25063</v>
      </c>
      <c r="D22" s="250">
        <f t="shared" ref="D22:F22" si="21">SUM(D23:D27)</f>
        <v>25413</v>
      </c>
      <c r="E22" s="250">
        <f t="shared" si="21"/>
        <v>25605</v>
      </c>
      <c r="F22" s="250">
        <f t="shared" si="21"/>
        <v>25737</v>
      </c>
      <c r="G22" s="250">
        <f t="shared" ref="G22" si="22">SUM(G23:G27)</f>
        <v>25763</v>
      </c>
      <c r="H22" s="250">
        <f t="shared" ref="H22" si="23">SUM(H23:H27)</f>
        <v>26065</v>
      </c>
      <c r="I22" s="237">
        <f t="shared" si="17"/>
        <v>302</v>
      </c>
      <c r="J22" s="256">
        <f t="shared" si="18"/>
        <v>1.1722237317082638E-2</v>
      </c>
      <c r="K22" s="257">
        <f t="shared" si="19"/>
        <v>328</v>
      </c>
      <c r="L22" s="418">
        <f t="shared" si="20"/>
        <v>1.2744298092240742E-2</v>
      </c>
    </row>
    <row r="23" spans="1:12" ht="15" customHeight="1">
      <c r="A23" s="412">
        <v>1</v>
      </c>
      <c r="B23" s="73" t="s">
        <v>91</v>
      </c>
      <c r="C23" s="26">
        <v>7100</v>
      </c>
      <c r="D23" s="26">
        <v>7262</v>
      </c>
      <c r="E23" s="26">
        <v>7324</v>
      </c>
      <c r="F23" s="26">
        <v>7272</v>
      </c>
      <c r="G23" s="38">
        <v>7235</v>
      </c>
      <c r="H23" s="38">
        <v>7272</v>
      </c>
      <c r="I23" s="68">
        <f t="shared" si="0"/>
        <v>37</v>
      </c>
      <c r="J23" s="74">
        <f t="shared" si="1"/>
        <v>5.1140290255701449E-3</v>
      </c>
      <c r="K23" s="65">
        <f>H23-F23</f>
        <v>0</v>
      </c>
      <c r="L23" s="144">
        <f t="shared" si="3"/>
        <v>0</v>
      </c>
    </row>
    <row r="24" spans="1:12" ht="15" customHeight="1">
      <c r="A24" s="412">
        <v>2</v>
      </c>
      <c r="B24" s="73" t="s">
        <v>92</v>
      </c>
      <c r="C24" s="26">
        <v>5038</v>
      </c>
      <c r="D24" s="26">
        <v>5158</v>
      </c>
      <c r="E24" s="26">
        <v>5276</v>
      </c>
      <c r="F24" s="26">
        <v>5352</v>
      </c>
      <c r="G24" s="38">
        <v>5386</v>
      </c>
      <c r="H24" s="38">
        <v>5463</v>
      </c>
      <c r="I24" s="68">
        <f t="shared" si="0"/>
        <v>77</v>
      </c>
      <c r="J24" s="74">
        <f t="shared" si="1"/>
        <v>1.4296323802450798E-2</v>
      </c>
      <c r="K24" s="65">
        <f>H24-F24</f>
        <v>111</v>
      </c>
      <c r="L24" s="144">
        <f t="shared" si="3"/>
        <v>2.0739910313901346E-2</v>
      </c>
    </row>
    <row r="25" spans="1:12" ht="15" customHeight="1">
      <c r="A25" s="412">
        <v>3</v>
      </c>
      <c r="B25" s="73" t="s">
        <v>93</v>
      </c>
      <c r="C25" s="26">
        <v>6311</v>
      </c>
      <c r="D25" s="26">
        <v>6359</v>
      </c>
      <c r="E25" s="26">
        <v>6360</v>
      </c>
      <c r="F25" s="26">
        <v>6431</v>
      </c>
      <c r="G25" s="38">
        <v>6425</v>
      </c>
      <c r="H25" s="38">
        <v>6501</v>
      </c>
      <c r="I25" s="68">
        <f t="shared" si="0"/>
        <v>76</v>
      </c>
      <c r="J25" s="74">
        <f t="shared" si="1"/>
        <v>1.1828793774319066E-2</v>
      </c>
      <c r="K25" s="65">
        <f>H25-F25</f>
        <v>70</v>
      </c>
      <c r="L25" s="144">
        <f t="shared" si="3"/>
        <v>1.0884776862074327E-2</v>
      </c>
    </row>
    <row r="26" spans="1:12" ht="15" customHeight="1">
      <c r="A26" s="412">
        <v>4</v>
      </c>
      <c r="B26" s="73" t="s">
        <v>128</v>
      </c>
      <c r="C26" s="26">
        <v>3964</v>
      </c>
      <c r="D26" s="26">
        <v>3947</v>
      </c>
      <c r="E26" s="26">
        <v>3945</v>
      </c>
      <c r="F26" s="26">
        <v>3954</v>
      </c>
      <c r="G26" s="38">
        <v>3998</v>
      </c>
      <c r="H26" s="38">
        <v>4097</v>
      </c>
      <c r="I26" s="68">
        <f>H26-G26</f>
        <v>99</v>
      </c>
      <c r="J26" s="74">
        <f>I26/G26</f>
        <v>2.4762381190595296E-2</v>
      </c>
      <c r="K26" s="65">
        <f>H26-F26</f>
        <v>143</v>
      </c>
      <c r="L26" s="144">
        <f>K26/F26</f>
        <v>3.6165907941325237E-2</v>
      </c>
    </row>
    <row r="27" spans="1:12" ht="15" customHeight="1">
      <c r="A27" s="412">
        <v>5</v>
      </c>
      <c r="B27" s="73" t="s">
        <v>94</v>
      </c>
      <c r="C27" s="26">
        <v>2650</v>
      </c>
      <c r="D27" s="26">
        <v>2687</v>
      </c>
      <c r="E27" s="26">
        <v>2700</v>
      </c>
      <c r="F27" s="26">
        <v>2728</v>
      </c>
      <c r="G27" s="38">
        <v>2719</v>
      </c>
      <c r="H27" s="38">
        <v>2732</v>
      </c>
      <c r="I27" s="68">
        <f t="shared" si="0"/>
        <v>13</v>
      </c>
      <c r="J27" s="74">
        <f t="shared" si="1"/>
        <v>4.7811695476278043E-3</v>
      </c>
      <c r="K27" s="65">
        <f>H27-F27</f>
        <v>4</v>
      </c>
      <c r="L27" s="144">
        <f t="shared" si="3"/>
        <v>1.4662756598240469E-3</v>
      </c>
    </row>
    <row r="28" spans="1:12" ht="17.100000000000001" customHeight="1">
      <c r="A28" s="420" t="s">
        <v>1558</v>
      </c>
      <c r="B28" s="420"/>
      <c r="C28" s="250">
        <f>SUM(C29:C34)</f>
        <v>30635</v>
      </c>
      <c r="D28" s="250">
        <f t="shared" ref="D28:H28" si="24">SUM(D29:D34)</f>
        <v>31081</v>
      </c>
      <c r="E28" s="250">
        <f t="shared" si="24"/>
        <v>31337</v>
      </c>
      <c r="F28" s="250">
        <f t="shared" si="24"/>
        <v>31606</v>
      </c>
      <c r="G28" s="250">
        <f t="shared" si="24"/>
        <v>31542</v>
      </c>
      <c r="H28" s="250">
        <f t="shared" si="24"/>
        <v>31904</v>
      </c>
      <c r="I28" s="251">
        <f t="shared" si="0"/>
        <v>362</v>
      </c>
      <c r="J28" s="255">
        <f t="shared" si="1"/>
        <v>1.1476761143871663E-2</v>
      </c>
      <c r="K28" s="257">
        <f t="shared" ref="K28" si="25">H28-F28</f>
        <v>298</v>
      </c>
      <c r="L28" s="255">
        <f t="shared" si="3"/>
        <v>9.4285895083212057E-3</v>
      </c>
    </row>
    <row r="29" spans="1:12" ht="15" customHeight="1">
      <c r="A29" s="412">
        <v>1</v>
      </c>
      <c r="B29" s="73" t="s">
        <v>95</v>
      </c>
      <c r="C29" s="26">
        <v>3598</v>
      </c>
      <c r="D29" s="26">
        <v>3641</v>
      </c>
      <c r="E29" s="26">
        <v>3719</v>
      </c>
      <c r="F29" s="26">
        <v>3761</v>
      </c>
      <c r="G29" s="38">
        <v>3712</v>
      </c>
      <c r="H29" s="38">
        <v>3728</v>
      </c>
      <c r="I29" s="68">
        <f t="shared" ref="I29:I35" si="26">H29-G29</f>
        <v>16</v>
      </c>
      <c r="J29" s="74">
        <f t="shared" ref="J29:J35" si="27">I29/G29</f>
        <v>4.3103448275862068E-3</v>
      </c>
      <c r="K29" s="65">
        <f t="shared" ref="K29:K34" si="28">H29-F29</f>
        <v>-33</v>
      </c>
      <c r="L29" s="144">
        <f t="shared" ref="L29:L35" si="29">K29/F29</f>
        <v>-8.7742621643179999E-3</v>
      </c>
    </row>
    <row r="30" spans="1:12" ht="15" customHeight="1">
      <c r="A30" s="412">
        <v>2</v>
      </c>
      <c r="B30" s="77" t="s">
        <v>96</v>
      </c>
      <c r="C30" s="26">
        <v>5104</v>
      </c>
      <c r="D30" s="26">
        <v>5277</v>
      </c>
      <c r="E30" s="26">
        <v>5379</v>
      </c>
      <c r="F30" s="26">
        <v>5532</v>
      </c>
      <c r="G30" s="38">
        <v>5524</v>
      </c>
      <c r="H30" s="38">
        <v>5639</v>
      </c>
      <c r="I30" s="68">
        <f>H30-G30</f>
        <v>115</v>
      </c>
      <c r="J30" s="74">
        <f>I30/G30</f>
        <v>2.0818247646632874E-2</v>
      </c>
      <c r="K30" s="65">
        <f t="shared" si="28"/>
        <v>107</v>
      </c>
      <c r="L30" s="144">
        <f>K30/F30</f>
        <v>1.9342010122921187E-2</v>
      </c>
    </row>
    <row r="31" spans="1:12" ht="15" customHeight="1">
      <c r="A31" s="412">
        <v>3</v>
      </c>
      <c r="B31" s="73" t="s">
        <v>98</v>
      </c>
      <c r="C31" s="26">
        <v>6268</v>
      </c>
      <c r="D31" s="26">
        <v>6340</v>
      </c>
      <c r="E31" s="26">
        <v>6361</v>
      </c>
      <c r="F31" s="26">
        <v>6377</v>
      </c>
      <c r="G31" s="38">
        <v>6388</v>
      </c>
      <c r="H31" s="38">
        <v>6427</v>
      </c>
      <c r="I31" s="68">
        <f>H31-G31</f>
        <v>39</v>
      </c>
      <c r="J31" s="74">
        <f>I31/G31</f>
        <v>6.1051972448340642E-3</v>
      </c>
      <c r="K31" s="65">
        <f t="shared" si="28"/>
        <v>50</v>
      </c>
      <c r="L31" s="144">
        <f>K31/F31</f>
        <v>7.840677434530343E-3</v>
      </c>
    </row>
    <row r="32" spans="1:12" ht="15" customHeight="1">
      <c r="A32" s="412">
        <v>4</v>
      </c>
      <c r="B32" s="73" t="s">
        <v>99</v>
      </c>
      <c r="C32" s="26">
        <v>3621</v>
      </c>
      <c r="D32" s="26">
        <v>3597</v>
      </c>
      <c r="E32" s="26">
        <v>3630</v>
      </c>
      <c r="F32" s="26">
        <v>3620</v>
      </c>
      <c r="G32" s="38">
        <v>3601</v>
      </c>
      <c r="H32" s="38">
        <v>3640</v>
      </c>
      <c r="I32" s="68">
        <f>H32-G32</f>
        <v>39</v>
      </c>
      <c r="J32" s="74">
        <f>I32/G32</f>
        <v>1.0830324909747292E-2</v>
      </c>
      <c r="K32" s="65">
        <f t="shared" si="28"/>
        <v>20</v>
      </c>
      <c r="L32" s="144">
        <f>K32/F32</f>
        <v>5.5248618784530384E-3</v>
      </c>
    </row>
    <row r="33" spans="1:12" ht="15" customHeight="1">
      <c r="A33" s="412">
        <v>5</v>
      </c>
      <c r="B33" s="73" t="s">
        <v>133</v>
      </c>
      <c r="C33" s="26">
        <v>6165</v>
      </c>
      <c r="D33" s="26">
        <v>6288</v>
      </c>
      <c r="E33" s="26">
        <v>6290</v>
      </c>
      <c r="F33" s="26">
        <v>6352</v>
      </c>
      <c r="G33" s="38">
        <v>6360</v>
      </c>
      <c r="H33" s="38">
        <v>6448</v>
      </c>
      <c r="I33" s="68">
        <f>H33-G33</f>
        <v>88</v>
      </c>
      <c r="J33" s="74">
        <f>I33/G33</f>
        <v>1.3836477987421384E-2</v>
      </c>
      <c r="K33" s="65">
        <f t="shared" si="28"/>
        <v>96</v>
      </c>
      <c r="L33" s="144">
        <f>K33/F33</f>
        <v>1.5113350125944584E-2</v>
      </c>
    </row>
    <row r="34" spans="1:12" s="21" customFormat="1" ht="15" customHeight="1">
      <c r="A34" s="412">
        <v>6</v>
      </c>
      <c r="B34" s="75" t="s">
        <v>97</v>
      </c>
      <c r="C34" s="38">
        <v>5879</v>
      </c>
      <c r="D34" s="38">
        <v>5938</v>
      </c>
      <c r="E34" s="38">
        <v>5958</v>
      </c>
      <c r="F34" s="38">
        <v>5964</v>
      </c>
      <c r="G34" s="38">
        <v>5957</v>
      </c>
      <c r="H34" s="38">
        <v>6022</v>
      </c>
      <c r="I34" s="76">
        <f>H34-G34</f>
        <v>65</v>
      </c>
      <c r="J34" s="27">
        <f>I34/G34</f>
        <v>1.0911532650663086E-2</v>
      </c>
      <c r="K34" s="67">
        <f t="shared" si="28"/>
        <v>58</v>
      </c>
      <c r="L34" s="417">
        <f>K34/F34</f>
        <v>9.7250167672702885E-3</v>
      </c>
    </row>
    <row r="35" spans="1:12" ht="17.100000000000001" customHeight="1">
      <c r="A35" s="420" t="s">
        <v>1559</v>
      </c>
      <c r="B35" s="420"/>
      <c r="C35" s="250">
        <f>SUM(C36:C43)</f>
        <v>52114</v>
      </c>
      <c r="D35" s="250">
        <f t="shared" ref="D35:H35" si="30">SUM(D36:D43)</f>
        <v>52457</v>
      </c>
      <c r="E35" s="250">
        <f t="shared" si="30"/>
        <v>52803</v>
      </c>
      <c r="F35" s="250">
        <f t="shared" si="30"/>
        <v>53236</v>
      </c>
      <c r="G35" s="250">
        <f t="shared" si="30"/>
        <v>53140</v>
      </c>
      <c r="H35" s="250">
        <f t="shared" si="30"/>
        <v>54010</v>
      </c>
      <c r="I35" s="251">
        <f t="shared" si="26"/>
        <v>870</v>
      </c>
      <c r="J35" s="255">
        <f t="shared" si="27"/>
        <v>1.6371847948814452E-2</v>
      </c>
      <c r="K35" s="257">
        <f t="shared" ref="K35" si="31">H35-F35</f>
        <v>774</v>
      </c>
      <c r="L35" s="255">
        <f t="shared" si="29"/>
        <v>1.4539033736569239E-2</v>
      </c>
    </row>
    <row r="36" spans="1:12" ht="15" customHeight="1">
      <c r="A36" s="412">
        <v>1</v>
      </c>
      <c r="B36" s="73" t="s">
        <v>104</v>
      </c>
      <c r="C36" s="26">
        <v>2659</v>
      </c>
      <c r="D36" s="26">
        <v>2679</v>
      </c>
      <c r="E36" s="26">
        <v>2750</v>
      </c>
      <c r="F36" s="26">
        <v>2757</v>
      </c>
      <c r="G36" s="38">
        <v>2757</v>
      </c>
      <c r="H36" s="38">
        <v>2809</v>
      </c>
      <c r="I36" s="68">
        <f t="shared" ref="I36:I56" si="32">H36-G36</f>
        <v>52</v>
      </c>
      <c r="J36" s="74">
        <f t="shared" ref="J36:J56" si="33">I36/G36</f>
        <v>1.8861080885019949E-2</v>
      </c>
      <c r="K36" s="65">
        <f t="shared" ref="K36:K42" si="34">H36-F36</f>
        <v>52</v>
      </c>
      <c r="L36" s="144">
        <f t="shared" ref="L36:L56" si="35">K36/F36</f>
        <v>1.8861080885019949E-2</v>
      </c>
    </row>
    <row r="37" spans="1:12" ht="15" customHeight="1">
      <c r="A37" s="412">
        <v>2</v>
      </c>
      <c r="B37" s="73" t="s">
        <v>105</v>
      </c>
      <c r="C37" s="26">
        <v>4113</v>
      </c>
      <c r="D37" s="26">
        <v>4116</v>
      </c>
      <c r="E37" s="26">
        <v>4084</v>
      </c>
      <c r="F37" s="26">
        <v>4079</v>
      </c>
      <c r="G37" s="38">
        <v>4065</v>
      </c>
      <c r="H37" s="38">
        <v>4148</v>
      </c>
      <c r="I37" s="68">
        <f t="shared" si="32"/>
        <v>83</v>
      </c>
      <c r="J37" s="74">
        <f t="shared" si="33"/>
        <v>2.0418204182041821E-2</v>
      </c>
      <c r="K37" s="65">
        <f t="shared" si="34"/>
        <v>69</v>
      </c>
      <c r="L37" s="144">
        <f t="shared" si="35"/>
        <v>1.6915910762441776E-2</v>
      </c>
    </row>
    <row r="38" spans="1:12" ht="15" customHeight="1">
      <c r="A38" s="412">
        <v>3</v>
      </c>
      <c r="B38" s="73" t="s">
        <v>106</v>
      </c>
      <c r="C38" s="26">
        <v>2618</v>
      </c>
      <c r="D38" s="26">
        <v>2602</v>
      </c>
      <c r="E38" s="26">
        <v>2569</v>
      </c>
      <c r="F38" s="26">
        <v>2589</v>
      </c>
      <c r="G38" s="38">
        <v>2570</v>
      </c>
      <c r="H38" s="38">
        <v>2606</v>
      </c>
      <c r="I38" s="68">
        <f t="shared" si="32"/>
        <v>36</v>
      </c>
      <c r="J38" s="74">
        <f t="shared" si="33"/>
        <v>1.4007782101167316E-2</v>
      </c>
      <c r="K38" s="65">
        <f t="shared" si="34"/>
        <v>17</v>
      </c>
      <c r="L38" s="144">
        <f t="shared" si="35"/>
        <v>6.5662417921977601E-3</v>
      </c>
    </row>
    <row r="39" spans="1:12" ht="15" customHeight="1">
      <c r="A39" s="412">
        <v>4</v>
      </c>
      <c r="B39" s="73" t="s">
        <v>137</v>
      </c>
      <c r="C39" s="26">
        <v>2707</v>
      </c>
      <c r="D39" s="26">
        <v>2779</v>
      </c>
      <c r="E39" s="26">
        <v>2822</v>
      </c>
      <c r="F39" s="26">
        <v>2812</v>
      </c>
      <c r="G39" s="38">
        <v>2801</v>
      </c>
      <c r="H39" s="38">
        <v>2838</v>
      </c>
      <c r="I39" s="68">
        <f t="shared" si="32"/>
        <v>37</v>
      </c>
      <c r="J39" s="74">
        <f t="shared" si="33"/>
        <v>1.3209568011424491E-2</v>
      </c>
      <c r="K39" s="65">
        <f t="shared" si="34"/>
        <v>26</v>
      </c>
      <c r="L39" s="144">
        <f t="shared" si="35"/>
        <v>9.2460881934566148E-3</v>
      </c>
    </row>
    <row r="40" spans="1:12" ht="15" customHeight="1">
      <c r="A40" s="412">
        <v>5</v>
      </c>
      <c r="B40" s="77" t="s">
        <v>108</v>
      </c>
      <c r="C40" s="26">
        <v>10327</v>
      </c>
      <c r="D40" s="26">
        <v>10495</v>
      </c>
      <c r="E40" s="26">
        <v>10775</v>
      </c>
      <c r="F40" s="26">
        <v>11115</v>
      </c>
      <c r="G40" s="38">
        <v>11093</v>
      </c>
      <c r="H40" s="38">
        <v>11425</v>
      </c>
      <c r="I40" s="68">
        <f t="shared" si="32"/>
        <v>332</v>
      </c>
      <c r="J40" s="74">
        <f t="shared" si="33"/>
        <v>2.992878391778599E-2</v>
      </c>
      <c r="K40" s="65">
        <f t="shared" si="34"/>
        <v>310</v>
      </c>
      <c r="L40" s="144">
        <f t="shared" si="35"/>
        <v>2.7890238416554206E-2</v>
      </c>
    </row>
    <row r="41" spans="1:12" ht="15" customHeight="1">
      <c r="A41" s="412">
        <v>6</v>
      </c>
      <c r="B41" s="73" t="s">
        <v>110</v>
      </c>
      <c r="C41" s="26">
        <v>2929</v>
      </c>
      <c r="D41" s="26">
        <v>3011</v>
      </c>
      <c r="E41" s="26">
        <v>3106</v>
      </c>
      <c r="F41" s="26">
        <v>3174</v>
      </c>
      <c r="G41" s="38">
        <v>3168</v>
      </c>
      <c r="H41" s="38">
        <v>3295</v>
      </c>
      <c r="I41" s="68">
        <f t="shared" si="32"/>
        <v>127</v>
      </c>
      <c r="J41" s="74">
        <f t="shared" si="33"/>
        <v>4.008838383838384E-2</v>
      </c>
      <c r="K41" s="65">
        <f t="shared" si="34"/>
        <v>121</v>
      </c>
      <c r="L41" s="144">
        <f t="shared" si="35"/>
        <v>3.8122243226212979E-2</v>
      </c>
    </row>
    <row r="42" spans="1:12" ht="15" customHeight="1">
      <c r="A42" s="412">
        <v>7</v>
      </c>
      <c r="B42" s="73" t="s">
        <v>114</v>
      </c>
      <c r="C42" s="26">
        <v>2031</v>
      </c>
      <c r="D42" s="26">
        <v>2085</v>
      </c>
      <c r="E42" s="26">
        <v>2130</v>
      </c>
      <c r="F42" s="26">
        <v>2225</v>
      </c>
      <c r="G42" s="38">
        <v>2236</v>
      </c>
      <c r="H42" s="38">
        <v>2281</v>
      </c>
      <c r="I42" s="68">
        <f t="shared" si="32"/>
        <v>45</v>
      </c>
      <c r="J42" s="74">
        <f t="shared" si="33"/>
        <v>2.0125223613595707E-2</v>
      </c>
      <c r="K42" s="65">
        <f t="shared" si="34"/>
        <v>56</v>
      </c>
      <c r="L42" s="144">
        <f t="shared" si="35"/>
        <v>2.5168539325842697E-2</v>
      </c>
    </row>
    <row r="43" spans="1:12" s="21" customFormat="1" ht="15" customHeight="1">
      <c r="A43" s="412">
        <v>8</v>
      </c>
      <c r="B43" s="75" t="s">
        <v>138</v>
      </c>
      <c r="C43" s="38">
        <v>24730</v>
      </c>
      <c r="D43" s="38">
        <v>24690</v>
      </c>
      <c r="E43" s="38">
        <v>24567</v>
      </c>
      <c r="F43" s="38">
        <v>24485</v>
      </c>
      <c r="G43" s="38">
        <v>24450</v>
      </c>
      <c r="H43" s="38">
        <v>24608</v>
      </c>
      <c r="I43" s="76">
        <f t="shared" si="32"/>
        <v>158</v>
      </c>
      <c r="J43" s="27">
        <f t="shared" si="33"/>
        <v>6.4621676891615538E-3</v>
      </c>
      <c r="K43" s="67">
        <f t="shared" ref="K43:K44" si="36">H43-F43</f>
        <v>123</v>
      </c>
      <c r="L43" s="417">
        <f t="shared" si="35"/>
        <v>5.0234837655707574E-3</v>
      </c>
    </row>
    <row r="44" spans="1:12" s="391" customFormat="1" ht="17.100000000000001" customHeight="1">
      <c r="A44" s="420" t="s">
        <v>1566</v>
      </c>
      <c r="B44" s="420"/>
      <c r="C44" s="250">
        <f>SUM(C45:C48)</f>
        <v>26047</v>
      </c>
      <c r="D44" s="250">
        <f t="shared" ref="D44:H44" si="37">SUM(D45:D48)</f>
        <v>26324</v>
      </c>
      <c r="E44" s="250">
        <f t="shared" si="37"/>
        <v>26432</v>
      </c>
      <c r="F44" s="250">
        <f t="shared" si="37"/>
        <v>26647</v>
      </c>
      <c r="G44" s="250">
        <f t="shared" si="37"/>
        <v>26814</v>
      </c>
      <c r="H44" s="250">
        <f t="shared" si="37"/>
        <v>27184</v>
      </c>
      <c r="I44" s="254">
        <f t="shared" si="32"/>
        <v>370</v>
      </c>
      <c r="J44" s="255">
        <f t="shared" si="33"/>
        <v>1.3798761840829418E-2</v>
      </c>
      <c r="K44" s="257">
        <f t="shared" si="36"/>
        <v>537</v>
      </c>
      <c r="L44" s="252">
        <f t="shared" si="35"/>
        <v>2.0152362367245845E-2</v>
      </c>
    </row>
    <row r="45" spans="1:12" ht="15" customHeight="1">
      <c r="A45" s="412">
        <v>1</v>
      </c>
      <c r="B45" s="73" t="s">
        <v>100</v>
      </c>
      <c r="C45" s="26">
        <v>3330</v>
      </c>
      <c r="D45" s="26">
        <v>3388</v>
      </c>
      <c r="E45" s="26">
        <v>3404</v>
      </c>
      <c r="F45" s="26">
        <v>3426</v>
      </c>
      <c r="G45" s="38">
        <v>3452</v>
      </c>
      <c r="H45" s="38">
        <v>3495</v>
      </c>
      <c r="I45" s="68">
        <f t="shared" si="32"/>
        <v>43</v>
      </c>
      <c r="J45" s="74">
        <f t="shared" si="33"/>
        <v>1.2456546929316338E-2</v>
      </c>
      <c r="K45" s="65">
        <f>H45-F45</f>
        <v>69</v>
      </c>
      <c r="L45" s="144">
        <f t="shared" si="35"/>
        <v>2.0140105078809107E-2</v>
      </c>
    </row>
    <row r="46" spans="1:12" ht="15" customHeight="1">
      <c r="A46" s="412">
        <v>2</v>
      </c>
      <c r="B46" s="77" t="s">
        <v>101</v>
      </c>
      <c r="C46" s="26">
        <v>6915</v>
      </c>
      <c r="D46" s="26">
        <v>7165</v>
      </c>
      <c r="E46" s="26">
        <v>7275</v>
      </c>
      <c r="F46" s="26">
        <v>7430</v>
      </c>
      <c r="G46" s="38">
        <v>7492</v>
      </c>
      <c r="H46" s="38">
        <v>7678</v>
      </c>
      <c r="I46" s="68">
        <f t="shared" si="32"/>
        <v>186</v>
      </c>
      <c r="J46" s="74">
        <f t="shared" si="33"/>
        <v>2.4826481580352375E-2</v>
      </c>
      <c r="K46" s="65">
        <f>H46-F46</f>
        <v>248</v>
      </c>
      <c r="L46" s="144">
        <f t="shared" si="35"/>
        <v>3.3378196500672946E-2</v>
      </c>
    </row>
    <row r="47" spans="1:12" ht="15" customHeight="1">
      <c r="A47" s="412">
        <v>3</v>
      </c>
      <c r="B47" s="73" t="s">
        <v>103</v>
      </c>
      <c r="C47" s="26">
        <v>3299</v>
      </c>
      <c r="D47" s="26">
        <v>3361</v>
      </c>
      <c r="E47" s="26">
        <v>3380</v>
      </c>
      <c r="F47" s="26">
        <v>3414</v>
      </c>
      <c r="G47" s="38">
        <v>3414</v>
      </c>
      <c r="H47" s="38">
        <v>3470</v>
      </c>
      <c r="I47" s="68">
        <f t="shared" si="32"/>
        <v>56</v>
      </c>
      <c r="J47" s="74">
        <f t="shared" si="33"/>
        <v>1.6403046280023433E-2</v>
      </c>
      <c r="K47" s="65">
        <f>H47-F47</f>
        <v>56</v>
      </c>
      <c r="L47" s="144">
        <f t="shared" si="35"/>
        <v>1.6403046280023433E-2</v>
      </c>
    </row>
    <row r="48" spans="1:12" s="21" customFormat="1" ht="15" customHeight="1">
      <c r="A48" s="412">
        <v>4</v>
      </c>
      <c r="B48" s="75" t="s">
        <v>102</v>
      </c>
      <c r="C48" s="38">
        <v>12503</v>
      </c>
      <c r="D48" s="38">
        <v>12410</v>
      </c>
      <c r="E48" s="38">
        <v>12373</v>
      </c>
      <c r="F48" s="38">
        <v>12377</v>
      </c>
      <c r="G48" s="38">
        <v>12456</v>
      </c>
      <c r="H48" s="38">
        <v>12541</v>
      </c>
      <c r="I48" s="76">
        <f t="shared" si="32"/>
        <v>85</v>
      </c>
      <c r="J48" s="27">
        <f t="shared" si="33"/>
        <v>6.824020552344252E-3</v>
      </c>
      <c r="K48" s="67">
        <f>H48-F48</f>
        <v>164</v>
      </c>
      <c r="L48" s="417">
        <f t="shared" si="35"/>
        <v>1.3250383776359377E-2</v>
      </c>
    </row>
    <row r="49" spans="1:12" ht="17.100000000000001" customHeight="1">
      <c r="A49" s="420" t="s">
        <v>1560</v>
      </c>
      <c r="B49" s="420"/>
      <c r="C49" s="254">
        <f>SUM(C50:C55)</f>
        <v>32049</v>
      </c>
      <c r="D49" s="254">
        <f t="shared" ref="D49:H49" si="38">SUM(D50:D55)</f>
        <v>32087</v>
      </c>
      <c r="E49" s="254">
        <f t="shared" si="38"/>
        <v>32307</v>
      </c>
      <c r="F49" s="254">
        <f t="shared" si="38"/>
        <v>32481</v>
      </c>
      <c r="G49" s="254">
        <f t="shared" si="38"/>
        <v>32527</v>
      </c>
      <c r="H49" s="254">
        <f t="shared" si="38"/>
        <v>32994</v>
      </c>
      <c r="I49" s="251">
        <f t="shared" si="32"/>
        <v>467</v>
      </c>
      <c r="J49" s="255">
        <f t="shared" si="33"/>
        <v>1.4357303163525686E-2</v>
      </c>
      <c r="K49" s="257">
        <f t="shared" ref="K49" si="39">H49-F49</f>
        <v>513</v>
      </c>
      <c r="L49" s="255">
        <f t="shared" si="35"/>
        <v>1.5793848711554447E-2</v>
      </c>
    </row>
    <row r="50" spans="1:12" ht="15" customHeight="1">
      <c r="A50" s="412">
        <v>1</v>
      </c>
      <c r="B50" s="73" t="s">
        <v>119</v>
      </c>
      <c r="C50" s="26">
        <v>7404</v>
      </c>
      <c r="D50" s="26">
        <v>7327</v>
      </c>
      <c r="E50" s="26">
        <v>7383</v>
      </c>
      <c r="F50" s="26">
        <v>7499</v>
      </c>
      <c r="G50" s="38">
        <v>7513</v>
      </c>
      <c r="H50" s="38">
        <v>7673</v>
      </c>
      <c r="I50" s="68">
        <f t="shared" si="32"/>
        <v>160</v>
      </c>
      <c r="J50" s="74">
        <f t="shared" si="33"/>
        <v>2.1296419539464928E-2</v>
      </c>
      <c r="K50" s="65">
        <f t="shared" ref="K50:K55" si="40">H50-F50</f>
        <v>174</v>
      </c>
      <c r="L50" s="144">
        <f t="shared" si="35"/>
        <v>2.3203093745832779E-2</v>
      </c>
    </row>
    <row r="51" spans="1:12" ht="15" customHeight="1">
      <c r="A51" s="412">
        <v>2</v>
      </c>
      <c r="B51" s="73" t="s">
        <v>139</v>
      </c>
      <c r="C51" s="26">
        <v>2270</v>
      </c>
      <c r="D51" s="26">
        <v>2301</v>
      </c>
      <c r="E51" s="26">
        <v>2327</v>
      </c>
      <c r="F51" s="26">
        <v>2301</v>
      </c>
      <c r="G51" s="38">
        <v>2285</v>
      </c>
      <c r="H51" s="38">
        <v>2306</v>
      </c>
      <c r="I51" s="68">
        <f t="shared" si="32"/>
        <v>21</v>
      </c>
      <c r="J51" s="74">
        <f t="shared" si="33"/>
        <v>9.1903719912472641E-3</v>
      </c>
      <c r="K51" s="65">
        <f t="shared" si="40"/>
        <v>5</v>
      </c>
      <c r="L51" s="144">
        <f t="shared" si="35"/>
        <v>2.1729682746631897E-3</v>
      </c>
    </row>
    <row r="52" spans="1:12" ht="15" customHeight="1">
      <c r="A52" s="412">
        <v>3</v>
      </c>
      <c r="B52" s="77" t="s">
        <v>116</v>
      </c>
      <c r="C52" s="26">
        <v>5327</v>
      </c>
      <c r="D52" s="26">
        <v>5380</v>
      </c>
      <c r="E52" s="26">
        <v>5467</v>
      </c>
      <c r="F52" s="26">
        <v>5503</v>
      </c>
      <c r="G52" s="38">
        <v>5490</v>
      </c>
      <c r="H52" s="38">
        <v>5599</v>
      </c>
      <c r="I52" s="68">
        <f t="shared" si="32"/>
        <v>109</v>
      </c>
      <c r="J52" s="74">
        <f t="shared" si="33"/>
        <v>1.9854280510018214E-2</v>
      </c>
      <c r="K52" s="65">
        <f t="shared" si="40"/>
        <v>96</v>
      </c>
      <c r="L52" s="144">
        <f t="shared" si="35"/>
        <v>1.7445029983645284E-2</v>
      </c>
    </row>
    <row r="53" spans="1:12" ht="15" customHeight="1">
      <c r="A53" s="412">
        <v>4</v>
      </c>
      <c r="B53" s="73" t="s">
        <v>118</v>
      </c>
      <c r="C53" s="26">
        <v>3988</v>
      </c>
      <c r="D53" s="26">
        <v>3951</v>
      </c>
      <c r="E53" s="26">
        <v>3973</v>
      </c>
      <c r="F53" s="26">
        <v>3966</v>
      </c>
      <c r="G53" s="38">
        <v>3965</v>
      </c>
      <c r="H53" s="38">
        <v>4001</v>
      </c>
      <c r="I53" s="68">
        <f t="shared" si="32"/>
        <v>36</v>
      </c>
      <c r="J53" s="74">
        <f t="shared" si="33"/>
        <v>9.0794451450189155E-3</v>
      </c>
      <c r="K53" s="65">
        <f t="shared" si="40"/>
        <v>35</v>
      </c>
      <c r="L53" s="144">
        <f t="shared" si="35"/>
        <v>8.8250126071608669E-3</v>
      </c>
    </row>
    <row r="54" spans="1:12" ht="15" customHeight="1">
      <c r="A54" s="412">
        <v>5</v>
      </c>
      <c r="B54" s="73" t="s">
        <v>131</v>
      </c>
      <c r="C54" s="26">
        <v>4754</v>
      </c>
      <c r="D54" s="26">
        <v>4730</v>
      </c>
      <c r="E54" s="26">
        <v>4786</v>
      </c>
      <c r="F54" s="26">
        <v>4789</v>
      </c>
      <c r="G54" s="38">
        <v>4795</v>
      </c>
      <c r="H54" s="38">
        <v>4866</v>
      </c>
      <c r="I54" s="68">
        <f t="shared" si="32"/>
        <v>71</v>
      </c>
      <c r="J54" s="74">
        <f t="shared" si="33"/>
        <v>1.4807090719499479E-2</v>
      </c>
      <c r="K54" s="65">
        <f t="shared" si="40"/>
        <v>77</v>
      </c>
      <c r="L54" s="144">
        <f t="shared" si="35"/>
        <v>1.6078513259553142E-2</v>
      </c>
    </row>
    <row r="55" spans="1:12" s="21" customFormat="1" ht="15" customHeight="1">
      <c r="A55" s="412">
        <v>6</v>
      </c>
      <c r="B55" s="75" t="s">
        <v>140</v>
      </c>
      <c r="C55" s="38">
        <v>8306</v>
      </c>
      <c r="D55" s="38">
        <v>8398</v>
      </c>
      <c r="E55" s="38">
        <v>8371</v>
      </c>
      <c r="F55" s="38">
        <v>8423</v>
      </c>
      <c r="G55" s="38">
        <v>8479</v>
      </c>
      <c r="H55" s="38">
        <v>8549</v>
      </c>
      <c r="I55" s="76">
        <f t="shared" si="32"/>
        <v>70</v>
      </c>
      <c r="J55" s="27">
        <f t="shared" si="33"/>
        <v>8.2556905295435787E-3</v>
      </c>
      <c r="K55" s="67">
        <f t="shared" si="40"/>
        <v>126</v>
      </c>
      <c r="L55" s="417">
        <f t="shared" si="35"/>
        <v>1.4959040721833076E-2</v>
      </c>
    </row>
    <row r="56" spans="1:12" s="78" customFormat="1" ht="17.100000000000001" customHeight="1">
      <c r="A56" s="420" t="s">
        <v>1561</v>
      </c>
      <c r="B56" s="420"/>
      <c r="C56" s="254">
        <f>SUM(C57:C59)</f>
        <v>25650</v>
      </c>
      <c r="D56" s="254">
        <f t="shared" ref="D56:H56" si="41">SUM(D57:D59)</f>
        <v>25812</v>
      </c>
      <c r="E56" s="254">
        <f t="shared" si="41"/>
        <v>25873</v>
      </c>
      <c r="F56" s="254">
        <f t="shared" si="41"/>
        <v>26035</v>
      </c>
      <c r="G56" s="254">
        <f t="shared" si="41"/>
        <v>26207</v>
      </c>
      <c r="H56" s="254">
        <f t="shared" si="41"/>
        <v>26490</v>
      </c>
      <c r="I56" s="251">
        <f t="shared" si="32"/>
        <v>283</v>
      </c>
      <c r="J56" s="255">
        <f t="shared" si="33"/>
        <v>1.0798641584309536E-2</v>
      </c>
      <c r="K56" s="257">
        <f t="shared" ref="K56" si="42">H56-F56</f>
        <v>455</v>
      </c>
      <c r="L56" s="255">
        <f t="shared" si="35"/>
        <v>1.7476473977338199E-2</v>
      </c>
    </row>
    <row r="57" spans="1:12" ht="15" customHeight="1">
      <c r="A57" s="412">
        <v>1</v>
      </c>
      <c r="B57" s="73" t="s">
        <v>121</v>
      </c>
      <c r="C57" s="26">
        <v>8642</v>
      </c>
      <c r="D57" s="26">
        <v>8730</v>
      </c>
      <c r="E57" s="26">
        <v>8768</v>
      </c>
      <c r="F57" s="26">
        <v>8901</v>
      </c>
      <c r="G57" s="38">
        <v>9006</v>
      </c>
      <c r="H57" s="38">
        <v>9074</v>
      </c>
      <c r="I57" s="68">
        <f t="shared" ref="I57:I59" si="43">H57-G57</f>
        <v>68</v>
      </c>
      <c r="J57" s="74">
        <f t="shared" ref="J57:J59" si="44">I57/G57</f>
        <v>7.5505218743060184E-3</v>
      </c>
      <c r="K57" s="65">
        <f t="shared" ref="K57:K59" si="45">H57-F57</f>
        <v>173</v>
      </c>
      <c r="L57" s="144">
        <f t="shared" ref="L57:L59" si="46">K57/F57</f>
        <v>1.9436018424896079E-2</v>
      </c>
    </row>
    <row r="58" spans="1:12" ht="15" customHeight="1">
      <c r="A58" s="412">
        <v>2</v>
      </c>
      <c r="B58" s="73" t="s">
        <v>129</v>
      </c>
      <c r="C58" s="26">
        <v>8656</v>
      </c>
      <c r="D58" s="26">
        <v>8697</v>
      </c>
      <c r="E58" s="26">
        <v>8688</v>
      </c>
      <c r="F58" s="26">
        <v>8705</v>
      </c>
      <c r="G58" s="38">
        <v>8745</v>
      </c>
      <c r="H58" s="38">
        <v>8862</v>
      </c>
      <c r="I58" s="68">
        <f t="shared" si="43"/>
        <v>117</v>
      </c>
      <c r="J58" s="74">
        <f t="shared" si="44"/>
        <v>1.3379073756432247E-2</v>
      </c>
      <c r="K58" s="65">
        <f t="shared" si="45"/>
        <v>157</v>
      </c>
      <c r="L58" s="144">
        <f t="shared" si="46"/>
        <v>1.8035611717403793E-2</v>
      </c>
    </row>
    <row r="59" spans="1:12" ht="15" customHeight="1">
      <c r="A59" s="412">
        <v>3</v>
      </c>
      <c r="B59" s="73" t="s">
        <v>134</v>
      </c>
      <c r="C59" s="26">
        <v>8352</v>
      </c>
      <c r="D59" s="26">
        <v>8385</v>
      </c>
      <c r="E59" s="26">
        <v>8417</v>
      </c>
      <c r="F59" s="26">
        <v>8429</v>
      </c>
      <c r="G59" s="38">
        <v>8456</v>
      </c>
      <c r="H59" s="38">
        <v>8554</v>
      </c>
      <c r="I59" s="68">
        <f t="shared" si="43"/>
        <v>98</v>
      </c>
      <c r="J59" s="74">
        <f t="shared" si="44"/>
        <v>1.1589403973509934E-2</v>
      </c>
      <c r="K59" s="65">
        <f t="shared" si="45"/>
        <v>125</v>
      </c>
      <c r="L59" s="144">
        <f t="shared" si="46"/>
        <v>1.4829754419266816E-2</v>
      </c>
    </row>
    <row r="60" spans="1:12">
      <c r="B60" s="411"/>
      <c r="C60" s="80"/>
      <c r="D60" s="80"/>
      <c r="E60" s="80"/>
      <c r="F60" s="80"/>
      <c r="G60" s="80"/>
      <c r="H60" s="80"/>
      <c r="I60" s="80"/>
      <c r="J60" s="80"/>
      <c r="K60" s="80"/>
      <c r="L60" s="80"/>
    </row>
    <row r="61" spans="1:12">
      <c r="C61" s="36"/>
      <c r="D61" s="36"/>
      <c r="E61" s="36"/>
      <c r="F61" s="36"/>
      <c r="G61" s="36"/>
      <c r="H61" s="36"/>
      <c r="I61" s="36"/>
      <c r="J61" s="36"/>
      <c r="K61" s="36"/>
      <c r="L61" s="36"/>
    </row>
  </sheetData>
  <mergeCells count="24">
    <mergeCell ref="A5:B5"/>
    <mergeCell ref="A6:B6"/>
    <mergeCell ref="A7:B7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L3"/>
    <mergeCell ref="A56:B56"/>
    <mergeCell ref="A35:B35"/>
    <mergeCell ref="A49:B49"/>
    <mergeCell ref="A28:B28"/>
    <mergeCell ref="A44:B44"/>
    <mergeCell ref="A8:B8"/>
    <mergeCell ref="A10:B10"/>
    <mergeCell ref="A15:B15"/>
    <mergeCell ref="A21:B21"/>
    <mergeCell ref="A22:B22"/>
  </mergeCells>
  <printOptions horizontalCentered="1" verticalCentered="1"/>
  <pageMargins left="0.78740157480314965" right="0.39370078740157483" top="0.59055118110236227" bottom="0.59055118110236227" header="0" footer="0"/>
  <pageSetup paperSize="9" scale="6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71"/>
  <sheetViews>
    <sheetView zoomScaleNormal="100" zoomScaleSheetLayoutView="75" workbookViewId="0">
      <selection activeCell="S16" sqref="S16"/>
    </sheetView>
  </sheetViews>
  <sheetFormatPr defaultRowHeight="12.75"/>
  <cols>
    <col min="1" max="1" width="3.140625" style="389" customWidth="1"/>
    <col min="2" max="2" width="20.7109375" style="389" customWidth="1"/>
    <col min="3" max="3" width="10.28515625" style="388" customWidth="1"/>
    <col min="4" max="4" width="10.5703125" style="388" customWidth="1"/>
    <col min="5" max="5" width="8.85546875" style="389" customWidth="1"/>
    <col min="6" max="6" width="10.28515625" style="389" customWidth="1"/>
    <col min="7" max="7" width="10.5703125" style="389" customWidth="1"/>
    <col min="8" max="8" width="11.28515625" style="389" customWidth="1"/>
    <col min="9" max="9" width="10.42578125" style="388" customWidth="1"/>
    <col min="10" max="10" width="10.140625" style="388" bestFit="1" customWidth="1"/>
    <col min="11" max="11" width="11.140625" style="389" bestFit="1" customWidth="1"/>
    <col min="12" max="16384" width="9.140625" style="389"/>
  </cols>
  <sheetData>
    <row r="1" spans="1:12" ht="15.75">
      <c r="A1" s="443" t="s">
        <v>5</v>
      </c>
      <c r="B1" s="443"/>
      <c r="C1" s="443"/>
      <c r="D1" s="443"/>
      <c r="E1" s="443"/>
      <c r="F1" s="460"/>
      <c r="G1" s="460"/>
      <c r="H1" s="460"/>
      <c r="I1" s="460"/>
      <c r="J1" s="460"/>
      <c r="K1" s="460"/>
    </row>
    <row r="2" spans="1:12" ht="25.5" customHeight="1">
      <c r="A2" s="444" t="s">
        <v>56</v>
      </c>
      <c r="B2" s="444"/>
      <c r="C2" s="444"/>
      <c r="D2" s="444"/>
      <c r="E2" s="444"/>
      <c r="F2" s="450"/>
      <c r="G2" s="450"/>
      <c r="H2" s="450"/>
      <c r="I2" s="450"/>
      <c r="J2" s="450"/>
      <c r="K2" s="450"/>
    </row>
    <row r="3" spans="1:12" ht="22.5" customHeight="1">
      <c r="A3" s="426" t="s">
        <v>85</v>
      </c>
      <c r="B3" s="427" t="s">
        <v>86</v>
      </c>
      <c r="C3" s="427" t="s">
        <v>1413</v>
      </c>
      <c r="D3" s="445"/>
      <c r="E3" s="461" t="s">
        <v>57</v>
      </c>
      <c r="F3" s="427" t="s">
        <v>1473</v>
      </c>
      <c r="G3" s="427"/>
      <c r="H3" s="461" t="s">
        <v>57</v>
      </c>
      <c r="I3" s="427" t="s">
        <v>1459</v>
      </c>
      <c r="J3" s="445"/>
      <c r="K3" s="461" t="s">
        <v>57</v>
      </c>
    </row>
    <row r="4" spans="1:12" ht="51" customHeight="1">
      <c r="A4" s="426"/>
      <c r="B4" s="427"/>
      <c r="C4" s="170" t="s">
        <v>60</v>
      </c>
      <c r="D4" s="170" t="s">
        <v>154</v>
      </c>
      <c r="E4" s="461"/>
      <c r="F4" s="170" t="s">
        <v>60</v>
      </c>
      <c r="G4" s="170" t="s">
        <v>154</v>
      </c>
      <c r="H4" s="461"/>
      <c r="I4" s="170" t="s">
        <v>60</v>
      </c>
      <c r="J4" s="170" t="s">
        <v>154</v>
      </c>
      <c r="K4" s="462"/>
    </row>
    <row r="5" spans="1:12" s="71" customFormat="1" ht="24.95" customHeight="1">
      <c r="A5" s="422" t="s">
        <v>67</v>
      </c>
      <c r="B5" s="422"/>
      <c r="C5" s="162">
        <v>1151647</v>
      </c>
      <c r="D5" s="162">
        <v>630455</v>
      </c>
      <c r="E5" s="15">
        <f>SUM(D5/C5)</f>
        <v>0.54743771311869005</v>
      </c>
      <c r="F5" s="162">
        <v>1081746</v>
      </c>
      <c r="G5" s="162">
        <v>595530</v>
      </c>
      <c r="H5" s="15">
        <f>+G5/F5</f>
        <v>0.55052664858478795</v>
      </c>
      <c r="I5" s="162">
        <v>967900</v>
      </c>
      <c r="J5" s="162">
        <v>543724</v>
      </c>
      <c r="K5" s="15">
        <f>SUM(J5/I5)</f>
        <v>0.56175637979130078</v>
      </c>
      <c r="L5" s="404"/>
    </row>
    <row r="6" spans="1:12" s="71" customFormat="1" ht="27.95" customHeight="1">
      <c r="A6" s="423" t="s">
        <v>87</v>
      </c>
      <c r="B6" s="423"/>
      <c r="C6" s="245">
        <f>SUM(C7+C21)</f>
        <v>168342</v>
      </c>
      <c r="D6" s="245">
        <f t="shared" ref="D6:J6" si="0">SUM(D7+D21)</f>
        <v>85786</v>
      </c>
      <c r="E6" s="191">
        <f t="shared" ref="E6:E59" si="1">SUM(D6/C6)</f>
        <v>0.50959356547979706</v>
      </c>
      <c r="F6" s="245">
        <f t="shared" si="0"/>
        <v>154068</v>
      </c>
      <c r="G6" s="245">
        <f t="shared" si="0"/>
        <v>78818</v>
      </c>
      <c r="H6" s="191">
        <f t="shared" ref="H6:H59" si="2">+G6/F6</f>
        <v>0.51157930264558504</v>
      </c>
      <c r="I6" s="245">
        <f t="shared" si="0"/>
        <v>140080</v>
      </c>
      <c r="J6" s="245">
        <f t="shared" si="0"/>
        <v>73174</v>
      </c>
      <c r="K6" s="191">
        <f t="shared" ref="K6:K59" si="3">SUM(J6/I6)</f>
        <v>0.52237292975442606</v>
      </c>
    </row>
    <row r="7" spans="1:12" ht="17.100000000000001" customHeight="1">
      <c r="A7" s="421" t="s">
        <v>1568</v>
      </c>
      <c r="B7" s="463"/>
      <c r="C7" s="240">
        <f>SUM(C8+C10+C15)</f>
        <v>59537</v>
      </c>
      <c r="D7" s="240">
        <f t="shared" ref="D7:J7" si="4">SUM(D8+D10+D15)</f>
        <v>29760</v>
      </c>
      <c r="E7" s="41">
        <f t="shared" si="1"/>
        <v>0.49985723163746915</v>
      </c>
      <c r="F7" s="240">
        <f t="shared" si="4"/>
        <v>51440</v>
      </c>
      <c r="G7" s="240">
        <f t="shared" si="4"/>
        <v>25650</v>
      </c>
      <c r="H7" s="41">
        <f t="shared" si="2"/>
        <v>0.49863919129082424</v>
      </c>
      <c r="I7" s="240">
        <f t="shared" si="4"/>
        <v>46130</v>
      </c>
      <c r="J7" s="240">
        <f t="shared" si="4"/>
        <v>23540</v>
      </c>
      <c r="K7" s="72">
        <f t="shared" si="3"/>
        <v>0.51029698677650115</v>
      </c>
    </row>
    <row r="8" spans="1:12" ht="17.100000000000001" customHeight="1">
      <c r="A8" s="420" t="s">
        <v>1553</v>
      </c>
      <c r="B8" s="420"/>
      <c r="C8" s="250">
        <f>C9</f>
        <v>30431</v>
      </c>
      <c r="D8" s="250">
        <f t="shared" ref="D8:J8" si="5">D9</f>
        <v>15220</v>
      </c>
      <c r="E8" s="252">
        <f t="shared" si="1"/>
        <v>0.50014787552167195</v>
      </c>
      <c r="F8" s="250">
        <f t="shared" si="5"/>
        <v>26056</v>
      </c>
      <c r="G8" s="250">
        <f t="shared" si="5"/>
        <v>13070</v>
      </c>
      <c r="H8" s="252">
        <f t="shared" si="2"/>
        <v>0.50161191280319317</v>
      </c>
      <c r="I8" s="250">
        <f t="shared" si="5"/>
        <v>22792</v>
      </c>
      <c r="J8" s="250">
        <f t="shared" si="5"/>
        <v>11524</v>
      </c>
      <c r="K8" s="252">
        <f t="shared" si="3"/>
        <v>0.50561600561600561</v>
      </c>
    </row>
    <row r="9" spans="1:12" s="21" customFormat="1" ht="15" customHeight="1">
      <c r="A9" s="390">
        <v>1</v>
      </c>
      <c r="B9" s="79" t="s">
        <v>80</v>
      </c>
      <c r="C9" s="16">
        <v>30431</v>
      </c>
      <c r="D9" s="172">
        <v>15220</v>
      </c>
      <c r="E9" s="18">
        <f t="shared" si="1"/>
        <v>0.50014787552167195</v>
      </c>
      <c r="F9" s="16">
        <v>26056</v>
      </c>
      <c r="G9" s="16">
        <v>13070</v>
      </c>
      <c r="H9" s="18">
        <f t="shared" si="2"/>
        <v>0.50161191280319317</v>
      </c>
      <c r="I9" s="16">
        <v>22792</v>
      </c>
      <c r="J9" s="172">
        <v>11524</v>
      </c>
      <c r="K9" s="18">
        <f t="shared" si="3"/>
        <v>0.50561600561600561</v>
      </c>
    </row>
    <row r="10" spans="1:12" s="391" customFormat="1" ht="17.100000000000001" customHeight="1">
      <c r="A10" s="420" t="s">
        <v>1569</v>
      </c>
      <c r="B10" s="420"/>
      <c r="C10" s="250">
        <f>SUM(C11:C14)</f>
        <v>16368</v>
      </c>
      <c r="D10" s="250">
        <f t="shared" ref="D10:J10" si="6">SUM(D11:D14)</f>
        <v>8081</v>
      </c>
      <c r="E10" s="252">
        <f t="shared" si="1"/>
        <v>0.49370723362658847</v>
      </c>
      <c r="F10" s="250">
        <f t="shared" si="6"/>
        <v>14197</v>
      </c>
      <c r="G10" s="250">
        <f t="shared" si="6"/>
        <v>6937</v>
      </c>
      <c r="H10" s="252">
        <f t="shared" si="2"/>
        <v>0.48862435725857578</v>
      </c>
      <c r="I10" s="250">
        <f t="shared" si="6"/>
        <v>13025</v>
      </c>
      <c r="J10" s="250">
        <f t="shared" si="6"/>
        <v>6648</v>
      </c>
      <c r="K10" s="252">
        <f t="shared" si="3"/>
        <v>0.51040307101727445</v>
      </c>
    </row>
    <row r="11" spans="1:12" ht="15" customHeight="1">
      <c r="A11" s="412">
        <v>1</v>
      </c>
      <c r="B11" s="73" t="s">
        <v>122</v>
      </c>
      <c r="C11" s="54">
        <v>3104</v>
      </c>
      <c r="D11" s="171">
        <v>1566</v>
      </c>
      <c r="E11" s="18">
        <f t="shared" si="1"/>
        <v>0.5045103092783505</v>
      </c>
      <c r="F11" s="54">
        <v>2508</v>
      </c>
      <c r="G11" s="54">
        <v>1230</v>
      </c>
      <c r="H11" s="18">
        <f t="shared" si="2"/>
        <v>0.49043062200956938</v>
      </c>
      <c r="I11" s="54">
        <v>2366</v>
      </c>
      <c r="J11" s="171">
        <v>1205</v>
      </c>
      <c r="K11" s="18">
        <f t="shared" si="3"/>
        <v>0.50929839391377851</v>
      </c>
    </row>
    <row r="12" spans="1:12" ht="15" customHeight="1">
      <c r="A12" s="412">
        <v>2</v>
      </c>
      <c r="B12" s="11" t="s">
        <v>68</v>
      </c>
      <c r="C12" s="54">
        <v>2849</v>
      </c>
      <c r="D12" s="171">
        <v>1489</v>
      </c>
      <c r="E12" s="18">
        <f t="shared" si="1"/>
        <v>0.52263952263952262</v>
      </c>
      <c r="F12" s="54">
        <v>2614</v>
      </c>
      <c r="G12" s="54">
        <v>1367</v>
      </c>
      <c r="H12" s="18">
        <f t="shared" si="2"/>
        <v>0.52295332823259377</v>
      </c>
      <c r="I12" s="54">
        <v>2558</v>
      </c>
      <c r="J12" s="171">
        <v>1363</v>
      </c>
      <c r="K12" s="18">
        <f t="shared" si="3"/>
        <v>0.5328381548084441</v>
      </c>
    </row>
    <row r="13" spans="1:12" ht="15" customHeight="1">
      <c r="A13" s="412">
        <v>3</v>
      </c>
      <c r="B13" s="73" t="s">
        <v>125</v>
      </c>
      <c r="C13" s="54">
        <v>2595</v>
      </c>
      <c r="D13" s="171">
        <v>1228</v>
      </c>
      <c r="E13" s="18">
        <f t="shared" si="1"/>
        <v>0.47321772639691717</v>
      </c>
      <c r="F13" s="54">
        <v>2399</v>
      </c>
      <c r="G13" s="54">
        <v>1097</v>
      </c>
      <c r="H13" s="18">
        <f t="shared" si="2"/>
        <v>0.45727386411004584</v>
      </c>
      <c r="I13" s="54">
        <v>2159</v>
      </c>
      <c r="J13" s="171">
        <v>1044</v>
      </c>
      <c r="K13" s="18">
        <f t="shared" si="3"/>
        <v>0.48355720240852246</v>
      </c>
    </row>
    <row r="14" spans="1:12" ht="15" customHeight="1">
      <c r="A14" s="412">
        <v>4</v>
      </c>
      <c r="B14" s="73" t="s">
        <v>132</v>
      </c>
      <c r="C14" s="54">
        <v>7820</v>
      </c>
      <c r="D14" s="171">
        <v>3798</v>
      </c>
      <c r="E14" s="18">
        <f t="shared" si="1"/>
        <v>0.48567774936061381</v>
      </c>
      <c r="F14" s="54">
        <v>6676</v>
      </c>
      <c r="G14" s="54">
        <v>3243</v>
      </c>
      <c r="H14" s="18">
        <f t="shared" si="2"/>
        <v>0.48576992210904735</v>
      </c>
      <c r="I14" s="54">
        <v>5942</v>
      </c>
      <c r="J14" s="171">
        <v>3036</v>
      </c>
      <c r="K14" s="18">
        <f t="shared" si="3"/>
        <v>0.51093907775159875</v>
      </c>
    </row>
    <row r="15" spans="1:12" s="391" customFormat="1" ht="17.100000000000001" customHeight="1">
      <c r="A15" s="420" t="s">
        <v>1570</v>
      </c>
      <c r="B15" s="420"/>
      <c r="C15" s="250">
        <f>SUM(C16:C20)</f>
        <v>12738</v>
      </c>
      <c r="D15" s="250">
        <f t="shared" ref="D15:J15" si="7">SUM(D16:D20)</f>
        <v>6459</v>
      </c>
      <c r="E15" s="252">
        <f t="shared" si="1"/>
        <v>0.50706547338671693</v>
      </c>
      <c r="F15" s="250">
        <f t="shared" si="7"/>
        <v>11187</v>
      </c>
      <c r="G15" s="250">
        <f t="shared" si="7"/>
        <v>5643</v>
      </c>
      <c r="H15" s="252">
        <f t="shared" si="2"/>
        <v>0.50442477876106195</v>
      </c>
      <c r="I15" s="250">
        <f t="shared" si="7"/>
        <v>10313</v>
      </c>
      <c r="J15" s="250">
        <f t="shared" si="7"/>
        <v>5368</v>
      </c>
      <c r="K15" s="252">
        <f t="shared" si="3"/>
        <v>0.5205080965771357</v>
      </c>
    </row>
    <row r="16" spans="1:12" ht="15" customHeight="1">
      <c r="A16" s="412">
        <v>1</v>
      </c>
      <c r="B16" s="73" t="s">
        <v>120</v>
      </c>
      <c r="C16" s="54">
        <v>1281</v>
      </c>
      <c r="D16" s="171">
        <v>719</v>
      </c>
      <c r="E16" s="18">
        <f t="shared" si="1"/>
        <v>0.56128024980483993</v>
      </c>
      <c r="F16" s="54">
        <v>1145</v>
      </c>
      <c r="G16" s="54">
        <v>633</v>
      </c>
      <c r="H16" s="18">
        <f t="shared" si="2"/>
        <v>0.5528384279475983</v>
      </c>
      <c r="I16" s="54">
        <v>1095</v>
      </c>
      <c r="J16" s="171">
        <v>647</v>
      </c>
      <c r="K16" s="18">
        <f t="shared" si="3"/>
        <v>0.59086757990867578</v>
      </c>
    </row>
    <row r="17" spans="1:11" ht="15" customHeight="1">
      <c r="A17" s="412">
        <v>2</v>
      </c>
      <c r="B17" s="73" t="s">
        <v>124</v>
      </c>
      <c r="C17" s="54">
        <v>2327</v>
      </c>
      <c r="D17" s="171">
        <v>1174</v>
      </c>
      <c r="E17" s="18">
        <f t="shared" si="1"/>
        <v>0.50451224752900725</v>
      </c>
      <c r="F17" s="54">
        <v>1903</v>
      </c>
      <c r="G17" s="54">
        <v>948</v>
      </c>
      <c r="H17" s="18">
        <f t="shared" si="2"/>
        <v>0.4981607987388334</v>
      </c>
      <c r="I17" s="54">
        <v>1814</v>
      </c>
      <c r="J17" s="171">
        <v>949</v>
      </c>
      <c r="K17" s="18">
        <f t="shared" si="3"/>
        <v>0.52315325248070566</v>
      </c>
    </row>
    <row r="18" spans="1:11" ht="15" customHeight="1">
      <c r="A18" s="412">
        <v>3</v>
      </c>
      <c r="B18" s="73" t="s">
        <v>126</v>
      </c>
      <c r="C18" s="54">
        <v>4080</v>
      </c>
      <c r="D18" s="171">
        <v>2007</v>
      </c>
      <c r="E18" s="18">
        <f t="shared" si="1"/>
        <v>0.49191176470588233</v>
      </c>
      <c r="F18" s="54">
        <v>3841</v>
      </c>
      <c r="G18" s="54">
        <v>1892</v>
      </c>
      <c r="H18" s="18">
        <f t="shared" si="2"/>
        <v>0.49258005727675086</v>
      </c>
      <c r="I18" s="54">
        <v>3459</v>
      </c>
      <c r="J18" s="171">
        <v>1730</v>
      </c>
      <c r="K18" s="18">
        <f t="shared" si="3"/>
        <v>0.50014455044810635</v>
      </c>
    </row>
    <row r="19" spans="1:11" ht="15" customHeight="1">
      <c r="A19" s="412">
        <v>4</v>
      </c>
      <c r="B19" s="73" t="s">
        <v>127</v>
      </c>
      <c r="C19" s="54">
        <v>3412</v>
      </c>
      <c r="D19" s="171">
        <v>1771</v>
      </c>
      <c r="E19" s="18">
        <f t="shared" si="1"/>
        <v>0.51905041031652988</v>
      </c>
      <c r="F19" s="54">
        <v>2897</v>
      </c>
      <c r="G19" s="54">
        <v>1503</v>
      </c>
      <c r="H19" s="18">
        <f t="shared" si="2"/>
        <v>0.51881256472212633</v>
      </c>
      <c r="I19" s="54">
        <v>2733</v>
      </c>
      <c r="J19" s="171">
        <v>1452</v>
      </c>
      <c r="K19" s="18">
        <f t="shared" si="3"/>
        <v>0.53128430296377605</v>
      </c>
    </row>
    <row r="20" spans="1:11" ht="15" customHeight="1">
      <c r="A20" s="412">
        <v>5</v>
      </c>
      <c r="B20" s="73" t="s">
        <v>130</v>
      </c>
      <c r="C20" s="54">
        <v>1638</v>
      </c>
      <c r="D20" s="171">
        <v>788</v>
      </c>
      <c r="E20" s="18">
        <f t="shared" si="1"/>
        <v>0.48107448107448109</v>
      </c>
      <c r="F20" s="54">
        <v>1401</v>
      </c>
      <c r="G20" s="54">
        <v>667</v>
      </c>
      <c r="H20" s="18">
        <f t="shared" si="2"/>
        <v>0.47608850820842258</v>
      </c>
      <c r="I20" s="54">
        <v>1212</v>
      </c>
      <c r="J20" s="171">
        <v>590</v>
      </c>
      <c r="K20" s="18">
        <f t="shared" si="3"/>
        <v>0.48679867986798681</v>
      </c>
    </row>
    <row r="21" spans="1:11" s="391" customFormat="1" ht="17.100000000000001" customHeight="1">
      <c r="A21" s="421" t="s">
        <v>1571</v>
      </c>
      <c r="B21" s="463"/>
      <c r="C21" s="240">
        <f>SUM(C22+C28+C35+C44+C49+C56)</f>
        <v>108805</v>
      </c>
      <c r="D21" s="240">
        <f t="shared" ref="D21:J21" si="8">SUM(D22+D28+D35+D44+D49+D56)</f>
        <v>56026</v>
      </c>
      <c r="E21" s="41">
        <f t="shared" si="1"/>
        <v>0.51492118928358077</v>
      </c>
      <c r="F21" s="240">
        <f t="shared" si="8"/>
        <v>102628</v>
      </c>
      <c r="G21" s="240">
        <f t="shared" si="8"/>
        <v>53168</v>
      </c>
      <c r="H21" s="41">
        <f t="shared" si="2"/>
        <v>0.5180652453521456</v>
      </c>
      <c r="I21" s="240">
        <f t="shared" si="8"/>
        <v>93950</v>
      </c>
      <c r="J21" s="240">
        <f t="shared" si="8"/>
        <v>49634</v>
      </c>
      <c r="K21" s="41">
        <f t="shared" si="3"/>
        <v>0.52830228845130389</v>
      </c>
    </row>
    <row r="22" spans="1:11" s="391" customFormat="1" ht="17.100000000000001" customHeight="1">
      <c r="A22" s="420" t="s">
        <v>1572</v>
      </c>
      <c r="B22" s="420"/>
      <c r="C22" s="250">
        <f>SUM(C23:C27)</f>
        <v>16125</v>
      </c>
      <c r="D22" s="250">
        <f t="shared" ref="D22:J22" si="9">SUM(D23:D27)</f>
        <v>8471</v>
      </c>
      <c r="E22" s="252">
        <f t="shared" si="1"/>
        <v>0.52533333333333332</v>
      </c>
      <c r="F22" s="250">
        <f t="shared" si="9"/>
        <v>14633</v>
      </c>
      <c r="G22" s="250">
        <f t="shared" si="9"/>
        <v>7801</v>
      </c>
      <c r="H22" s="252">
        <f t="shared" si="2"/>
        <v>0.53311009362400053</v>
      </c>
      <c r="I22" s="250">
        <f t="shared" si="9"/>
        <v>13822</v>
      </c>
      <c r="J22" s="250">
        <f t="shared" si="9"/>
        <v>7466</v>
      </c>
      <c r="K22" s="252">
        <f t="shared" si="3"/>
        <v>0.54015337867168278</v>
      </c>
    </row>
    <row r="23" spans="1:11" ht="15" customHeight="1">
      <c r="A23" s="412">
        <v>1</v>
      </c>
      <c r="B23" s="412" t="s">
        <v>12</v>
      </c>
      <c r="C23" s="54">
        <v>3733</v>
      </c>
      <c r="D23" s="171">
        <v>1900</v>
      </c>
      <c r="E23" s="18">
        <f t="shared" si="1"/>
        <v>0.50897401553710153</v>
      </c>
      <c r="F23" s="54">
        <v>3681</v>
      </c>
      <c r="G23" s="54">
        <v>1886</v>
      </c>
      <c r="H23" s="18">
        <f t="shared" si="2"/>
        <v>0.51236077152947568</v>
      </c>
      <c r="I23" s="54">
        <v>3298</v>
      </c>
      <c r="J23" s="171">
        <v>1758</v>
      </c>
      <c r="K23" s="18">
        <f t="shared" si="3"/>
        <v>0.53305033353547604</v>
      </c>
    </row>
    <row r="24" spans="1:11" ht="15" customHeight="1">
      <c r="A24" s="412">
        <v>2</v>
      </c>
      <c r="B24" s="412" t="s">
        <v>13</v>
      </c>
      <c r="C24" s="54">
        <v>2444</v>
      </c>
      <c r="D24" s="171">
        <v>1364</v>
      </c>
      <c r="E24" s="18">
        <f t="shared" si="1"/>
        <v>0.55810147299509005</v>
      </c>
      <c r="F24" s="54">
        <v>2088</v>
      </c>
      <c r="G24" s="54">
        <v>1193</v>
      </c>
      <c r="H24" s="18">
        <f t="shared" si="2"/>
        <v>0.57136015325670497</v>
      </c>
      <c r="I24" s="54">
        <v>1939</v>
      </c>
      <c r="J24" s="171">
        <v>1108</v>
      </c>
      <c r="K24" s="18">
        <f t="shared" si="3"/>
        <v>0.5714285714285714</v>
      </c>
    </row>
    <row r="25" spans="1:11" ht="15" customHeight="1">
      <c r="A25" s="412">
        <v>3</v>
      </c>
      <c r="B25" s="412" t="s">
        <v>15</v>
      </c>
      <c r="C25" s="54">
        <v>3768</v>
      </c>
      <c r="D25" s="171">
        <v>2077</v>
      </c>
      <c r="E25" s="18">
        <f t="shared" si="1"/>
        <v>0.55122080679405516</v>
      </c>
      <c r="F25" s="54">
        <v>3619</v>
      </c>
      <c r="G25" s="54">
        <v>2021</v>
      </c>
      <c r="H25" s="18">
        <f t="shared" si="2"/>
        <v>0.55844155844155841</v>
      </c>
      <c r="I25" s="54">
        <v>3643</v>
      </c>
      <c r="J25" s="171">
        <v>2030</v>
      </c>
      <c r="K25" s="18">
        <f t="shared" si="3"/>
        <v>0.55723304968432608</v>
      </c>
    </row>
    <row r="26" spans="1:11" ht="15" customHeight="1">
      <c r="A26" s="412">
        <v>4</v>
      </c>
      <c r="B26" s="73" t="s">
        <v>128</v>
      </c>
      <c r="C26" s="54">
        <v>3663</v>
      </c>
      <c r="D26" s="171">
        <v>1762</v>
      </c>
      <c r="E26" s="18">
        <f t="shared" si="1"/>
        <v>0.48102648102648105</v>
      </c>
      <c r="F26" s="54">
        <v>2708</v>
      </c>
      <c r="G26" s="54">
        <v>1274</v>
      </c>
      <c r="H26" s="18">
        <f t="shared" si="2"/>
        <v>0.47045790251107827</v>
      </c>
      <c r="I26" s="54">
        <v>2631</v>
      </c>
      <c r="J26" s="171">
        <v>1261</v>
      </c>
      <c r="K26" s="18">
        <f t="shared" si="3"/>
        <v>0.47928544279741542</v>
      </c>
    </row>
    <row r="27" spans="1:11" ht="15" customHeight="1">
      <c r="A27" s="412">
        <v>5</v>
      </c>
      <c r="B27" s="412" t="s">
        <v>61</v>
      </c>
      <c r="C27" s="54">
        <v>2517</v>
      </c>
      <c r="D27" s="171">
        <v>1368</v>
      </c>
      <c r="E27" s="18">
        <f t="shared" si="1"/>
        <v>0.54350417163289633</v>
      </c>
      <c r="F27" s="54">
        <v>2537</v>
      </c>
      <c r="G27" s="54">
        <v>1427</v>
      </c>
      <c r="H27" s="18">
        <f t="shared" si="2"/>
        <v>0.56247536460386283</v>
      </c>
      <c r="I27" s="54">
        <v>2311</v>
      </c>
      <c r="J27" s="171">
        <v>1309</v>
      </c>
      <c r="K27" s="18">
        <f t="shared" si="3"/>
        <v>0.56642146257031589</v>
      </c>
    </row>
    <row r="28" spans="1:11" ht="17.100000000000001" customHeight="1">
      <c r="A28" s="420" t="s">
        <v>1558</v>
      </c>
      <c r="B28" s="420"/>
      <c r="C28" s="250">
        <f>SUM(C29:C34)</f>
        <v>17394</v>
      </c>
      <c r="D28" s="250">
        <f t="shared" ref="D28:J28" si="10">SUM(D29:D34)</f>
        <v>8931</v>
      </c>
      <c r="E28" s="252">
        <f t="shared" si="1"/>
        <v>0.51345291479820632</v>
      </c>
      <c r="F28" s="250">
        <f t="shared" si="10"/>
        <v>16460</v>
      </c>
      <c r="G28" s="250">
        <f t="shared" si="10"/>
        <v>8518</v>
      </c>
      <c r="H28" s="252">
        <f t="shared" si="2"/>
        <v>0.5174969623329283</v>
      </c>
      <c r="I28" s="250">
        <f t="shared" si="10"/>
        <v>14903</v>
      </c>
      <c r="J28" s="250">
        <f t="shared" si="10"/>
        <v>7902</v>
      </c>
      <c r="K28" s="252">
        <f t="shared" si="3"/>
        <v>0.53022881299067304</v>
      </c>
    </row>
    <row r="29" spans="1:11" ht="15" customHeight="1">
      <c r="A29" s="412">
        <v>1</v>
      </c>
      <c r="B29" s="73" t="s">
        <v>17</v>
      </c>
      <c r="C29" s="54">
        <v>3454</v>
      </c>
      <c r="D29" s="171">
        <v>1590</v>
      </c>
      <c r="E29" s="18">
        <f t="shared" si="1"/>
        <v>0.4603358425014476</v>
      </c>
      <c r="F29" s="54">
        <v>3463</v>
      </c>
      <c r="G29" s="54">
        <v>1573</v>
      </c>
      <c r="H29" s="18">
        <f t="shared" si="2"/>
        <v>0.45423043603811725</v>
      </c>
      <c r="I29" s="54">
        <v>3168</v>
      </c>
      <c r="J29" s="171">
        <v>1497</v>
      </c>
      <c r="K29" s="18">
        <f t="shared" si="3"/>
        <v>0.47253787878787878</v>
      </c>
    </row>
    <row r="30" spans="1:11" ht="15" customHeight="1">
      <c r="A30" s="412">
        <v>2</v>
      </c>
      <c r="B30" s="73" t="s">
        <v>18</v>
      </c>
      <c r="C30" s="54">
        <v>4024</v>
      </c>
      <c r="D30" s="171">
        <v>2056</v>
      </c>
      <c r="E30" s="18">
        <f t="shared" si="1"/>
        <v>0.51093439363817095</v>
      </c>
      <c r="F30" s="54">
        <v>3842</v>
      </c>
      <c r="G30" s="54">
        <v>1976</v>
      </c>
      <c r="H30" s="18">
        <f t="shared" si="2"/>
        <v>0.51431546069755341</v>
      </c>
      <c r="I30" s="54">
        <v>3403</v>
      </c>
      <c r="J30" s="171">
        <v>1823</v>
      </c>
      <c r="K30" s="18">
        <f t="shared" si="3"/>
        <v>0.53570379077284747</v>
      </c>
    </row>
    <row r="31" spans="1:11" ht="15" customHeight="1">
      <c r="A31" s="412">
        <v>3</v>
      </c>
      <c r="B31" s="73" t="s">
        <v>20</v>
      </c>
      <c r="C31" s="54">
        <v>3141</v>
      </c>
      <c r="D31" s="171">
        <v>1666</v>
      </c>
      <c r="E31" s="18">
        <f t="shared" si="1"/>
        <v>0.53040432983126395</v>
      </c>
      <c r="F31" s="54">
        <v>2836</v>
      </c>
      <c r="G31" s="54">
        <v>1528</v>
      </c>
      <c r="H31" s="18">
        <f t="shared" si="2"/>
        <v>0.53878702397743305</v>
      </c>
      <c r="I31" s="54">
        <v>2710</v>
      </c>
      <c r="J31" s="171">
        <v>1466</v>
      </c>
      <c r="K31" s="18">
        <f t="shared" si="3"/>
        <v>0.54095940959409594</v>
      </c>
    </row>
    <row r="32" spans="1:11" ht="15" customHeight="1">
      <c r="A32" s="412">
        <v>4</v>
      </c>
      <c r="B32" s="73" t="s">
        <v>21</v>
      </c>
      <c r="C32" s="54">
        <v>2213</v>
      </c>
      <c r="D32" s="171">
        <v>1264</v>
      </c>
      <c r="E32" s="18">
        <f t="shared" si="1"/>
        <v>0.57117035698147312</v>
      </c>
      <c r="F32" s="54">
        <v>2067</v>
      </c>
      <c r="G32" s="54">
        <v>1185</v>
      </c>
      <c r="H32" s="18">
        <f t="shared" si="2"/>
        <v>0.57329462989840352</v>
      </c>
      <c r="I32" s="54">
        <v>1945</v>
      </c>
      <c r="J32" s="171">
        <v>1078</v>
      </c>
      <c r="K32" s="18">
        <f t="shared" si="3"/>
        <v>0.55424164524421593</v>
      </c>
    </row>
    <row r="33" spans="1:11" ht="15" customHeight="1">
      <c r="A33" s="412">
        <v>5</v>
      </c>
      <c r="B33" s="73" t="s">
        <v>133</v>
      </c>
      <c r="C33" s="54">
        <v>1735</v>
      </c>
      <c r="D33" s="171">
        <v>881</v>
      </c>
      <c r="E33" s="18">
        <f t="shared" si="1"/>
        <v>0.50778097982708936</v>
      </c>
      <c r="F33" s="54">
        <v>1617</v>
      </c>
      <c r="G33" s="54">
        <v>867</v>
      </c>
      <c r="H33" s="18">
        <f t="shared" si="2"/>
        <v>0.53617810760667906</v>
      </c>
      <c r="I33" s="54">
        <v>1289</v>
      </c>
      <c r="J33" s="171">
        <v>731</v>
      </c>
      <c r="K33" s="18">
        <f t="shared" si="3"/>
        <v>0.56710628394103957</v>
      </c>
    </row>
    <row r="34" spans="1:11" s="21" customFormat="1" ht="15" customHeight="1">
      <c r="A34" s="412">
        <v>6</v>
      </c>
      <c r="B34" s="75" t="s">
        <v>19</v>
      </c>
      <c r="C34" s="16">
        <v>2827</v>
      </c>
      <c r="D34" s="172">
        <v>1474</v>
      </c>
      <c r="E34" s="18">
        <f t="shared" si="1"/>
        <v>0.52140077821011677</v>
      </c>
      <c r="F34" s="16">
        <v>2635</v>
      </c>
      <c r="G34" s="16">
        <v>1389</v>
      </c>
      <c r="H34" s="18">
        <f t="shared" si="2"/>
        <v>0.52713472485768498</v>
      </c>
      <c r="I34" s="16">
        <v>2388</v>
      </c>
      <c r="J34" s="172">
        <v>1307</v>
      </c>
      <c r="K34" s="18">
        <f t="shared" si="3"/>
        <v>0.54731993299832493</v>
      </c>
    </row>
    <row r="35" spans="1:11" ht="17.100000000000001" customHeight="1">
      <c r="A35" s="420" t="s">
        <v>1559</v>
      </c>
      <c r="B35" s="420"/>
      <c r="C35" s="250">
        <f>SUM(C36:C43)</f>
        <v>39172</v>
      </c>
      <c r="D35" s="250">
        <f t="shared" ref="D35:J35" si="11">SUM(D36:D43)</f>
        <v>19262</v>
      </c>
      <c r="E35" s="252">
        <f t="shared" si="1"/>
        <v>0.49172878586745633</v>
      </c>
      <c r="F35" s="250">
        <f t="shared" si="11"/>
        <v>37128</v>
      </c>
      <c r="G35" s="250">
        <f t="shared" si="11"/>
        <v>18324</v>
      </c>
      <c r="H35" s="252">
        <f t="shared" si="2"/>
        <v>0.49353587588881709</v>
      </c>
      <c r="I35" s="250">
        <f t="shared" si="11"/>
        <v>34111</v>
      </c>
      <c r="J35" s="250">
        <f t="shared" si="11"/>
        <v>17075</v>
      </c>
      <c r="K35" s="252">
        <f t="shared" si="3"/>
        <v>0.50057166309987977</v>
      </c>
    </row>
    <row r="36" spans="1:11" ht="15" customHeight="1">
      <c r="A36" s="412">
        <v>1</v>
      </c>
      <c r="B36" s="73" t="s">
        <v>26</v>
      </c>
      <c r="C36" s="54">
        <v>1168</v>
      </c>
      <c r="D36" s="171">
        <v>525</v>
      </c>
      <c r="E36" s="18">
        <f t="shared" si="1"/>
        <v>0.44948630136986301</v>
      </c>
      <c r="F36" s="54">
        <v>1139</v>
      </c>
      <c r="G36" s="54">
        <v>509</v>
      </c>
      <c r="H36" s="18">
        <f t="shared" si="2"/>
        <v>0.44688323090430204</v>
      </c>
      <c r="I36" s="54">
        <v>1048</v>
      </c>
      <c r="J36" s="171">
        <v>494</v>
      </c>
      <c r="K36" s="18">
        <f t="shared" si="3"/>
        <v>0.4713740458015267</v>
      </c>
    </row>
    <row r="37" spans="1:11" ht="15" customHeight="1">
      <c r="A37" s="412">
        <v>2</v>
      </c>
      <c r="B37" s="73" t="s">
        <v>27</v>
      </c>
      <c r="C37" s="54">
        <v>2821</v>
      </c>
      <c r="D37" s="171">
        <v>1497</v>
      </c>
      <c r="E37" s="18">
        <f t="shared" si="1"/>
        <v>0.53066288550159513</v>
      </c>
      <c r="F37" s="54">
        <v>2763</v>
      </c>
      <c r="G37" s="54">
        <v>1447</v>
      </c>
      <c r="H37" s="18">
        <f t="shared" si="2"/>
        <v>0.52370611653999277</v>
      </c>
      <c r="I37" s="54">
        <v>2469</v>
      </c>
      <c r="J37" s="171">
        <v>1358</v>
      </c>
      <c r="K37" s="18">
        <f t="shared" si="3"/>
        <v>0.55002025111381125</v>
      </c>
    </row>
    <row r="38" spans="1:11" ht="15" customHeight="1">
      <c r="A38" s="412">
        <v>3</v>
      </c>
      <c r="B38" s="73" t="s">
        <v>28</v>
      </c>
      <c r="C38" s="54">
        <v>1740</v>
      </c>
      <c r="D38" s="171">
        <v>795</v>
      </c>
      <c r="E38" s="18">
        <f t="shared" si="1"/>
        <v>0.45689655172413796</v>
      </c>
      <c r="F38" s="54">
        <v>1809</v>
      </c>
      <c r="G38" s="54">
        <v>856</v>
      </c>
      <c r="H38" s="18">
        <f t="shared" si="2"/>
        <v>0.47318960751796574</v>
      </c>
      <c r="I38" s="54">
        <v>1567</v>
      </c>
      <c r="J38" s="171">
        <v>749</v>
      </c>
      <c r="K38" s="18">
        <f t="shared" si="3"/>
        <v>0.47798340778557752</v>
      </c>
    </row>
    <row r="39" spans="1:11" ht="15" customHeight="1">
      <c r="A39" s="412">
        <v>4</v>
      </c>
      <c r="B39" s="73" t="s">
        <v>107</v>
      </c>
      <c r="C39" s="54">
        <v>3813</v>
      </c>
      <c r="D39" s="171">
        <v>1781</v>
      </c>
      <c r="E39" s="18">
        <f t="shared" si="1"/>
        <v>0.46708628376606348</v>
      </c>
      <c r="F39" s="54">
        <v>3746</v>
      </c>
      <c r="G39" s="54">
        <v>1731</v>
      </c>
      <c r="H39" s="18">
        <f t="shared" si="2"/>
        <v>0.46209289909236517</v>
      </c>
      <c r="I39" s="54">
        <v>3578</v>
      </c>
      <c r="J39" s="171">
        <v>1717</v>
      </c>
      <c r="K39" s="18">
        <f t="shared" si="3"/>
        <v>0.47987702627166012</v>
      </c>
    </row>
    <row r="40" spans="1:11" ht="15" customHeight="1">
      <c r="A40" s="412">
        <v>5</v>
      </c>
      <c r="B40" s="73" t="s">
        <v>62</v>
      </c>
      <c r="C40" s="54">
        <v>10672</v>
      </c>
      <c r="D40" s="171">
        <v>5331</v>
      </c>
      <c r="E40" s="18">
        <f t="shared" si="1"/>
        <v>0.49953148425787108</v>
      </c>
      <c r="F40" s="54">
        <v>10046</v>
      </c>
      <c r="G40" s="54">
        <v>5072</v>
      </c>
      <c r="H40" s="18">
        <f t="shared" si="2"/>
        <v>0.50487756320923749</v>
      </c>
      <c r="I40" s="54">
        <v>9327</v>
      </c>
      <c r="J40" s="171">
        <v>4713</v>
      </c>
      <c r="K40" s="18">
        <f t="shared" si="3"/>
        <v>0.50530717272434866</v>
      </c>
    </row>
    <row r="41" spans="1:11" ht="15" customHeight="1">
      <c r="A41" s="412">
        <v>6</v>
      </c>
      <c r="B41" s="73" t="s">
        <v>30</v>
      </c>
      <c r="C41" s="54">
        <v>3716</v>
      </c>
      <c r="D41" s="171">
        <v>1788</v>
      </c>
      <c r="E41" s="18">
        <f t="shared" si="1"/>
        <v>0.48116254036598494</v>
      </c>
      <c r="F41" s="54">
        <v>3766</v>
      </c>
      <c r="G41" s="54">
        <v>1857</v>
      </c>
      <c r="H41" s="18">
        <f t="shared" si="2"/>
        <v>0.4930961232076474</v>
      </c>
      <c r="I41" s="54">
        <v>3338</v>
      </c>
      <c r="J41" s="171">
        <v>1719</v>
      </c>
      <c r="K41" s="18">
        <f t="shared" si="3"/>
        <v>0.5149790293588975</v>
      </c>
    </row>
    <row r="42" spans="1:11" ht="15" customHeight="1">
      <c r="A42" s="412">
        <v>7</v>
      </c>
      <c r="B42" s="73" t="s">
        <v>31</v>
      </c>
      <c r="C42" s="54">
        <v>1720</v>
      </c>
      <c r="D42" s="171">
        <v>850</v>
      </c>
      <c r="E42" s="18">
        <f t="shared" si="1"/>
        <v>0.4941860465116279</v>
      </c>
      <c r="F42" s="54">
        <v>1728</v>
      </c>
      <c r="G42" s="54">
        <v>816</v>
      </c>
      <c r="H42" s="18">
        <f t="shared" si="2"/>
        <v>0.47222222222222221</v>
      </c>
      <c r="I42" s="54">
        <v>1487</v>
      </c>
      <c r="J42" s="171">
        <v>762</v>
      </c>
      <c r="K42" s="18">
        <f t="shared" si="3"/>
        <v>0.51244115669132484</v>
      </c>
    </row>
    <row r="43" spans="1:11" s="21" customFormat="1" ht="15" customHeight="1">
      <c r="A43" s="412">
        <v>8</v>
      </c>
      <c r="B43" s="75" t="s">
        <v>109</v>
      </c>
      <c r="C43" s="16">
        <v>13522</v>
      </c>
      <c r="D43" s="172">
        <v>6695</v>
      </c>
      <c r="E43" s="18">
        <f t="shared" si="1"/>
        <v>0.49511906522703741</v>
      </c>
      <c r="F43" s="16">
        <v>12131</v>
      </c>
      <c r="G43" s="16">
        <v>6036</v>
      </c>
      <c r="H43" s="18">
        <f t="shared" si="2"/>
        <v>0.49756821366746351</v>
      </c>
      <c r="I43" s="16">
        <v>11297</v>
      </c>
      <c r="J43" s="172">
        <v>5563</v>
      </c>
      <c r="K43" s="18">
        <f t="shared" si="3"/>
        <v>0.49243161901389748</v>
      </c>
    </row>
    <row r="44" spans="1:11" s="391" customFormat="1" ht="17.100000000000001" customHeight="1">
      <c r="A44" s="420" t="s">
        <v>1566</v>
      </c>
      <c r="B44" s="420"/>
      <c r="C44" s="250">
        <f>SUM(C45:C48)</f>
        <v>15848</v>
      </c>
      <c r="D44" s="250">
        <f t="shared" ref="D44:J44" si="12">SUM(D45:D48)</f>
        <v>9241</v>
      </c>
      <c r="E44" s="252">
        <f t="shared" si="1"/>
        <v>0.58310196870267539</v>
      </c>
      <c r="F44" s="250">
        <f t="shared" si="12"/>
        <v>15450</v>
      </c>
      <c r="G44" s="250">
        <f t="shared" si="12"/>
        <v>9088</v>
      </c>
      <c r="H44" s="252">
        <f t="shared" si="2"/>
        <v>0.58822006472491906</v>
      </c>
      <c r="I44" s="250">
        <f t="shared" si="12"/>
        <v>13955</v>
      </c>
      <c r="J44" s="250">
        <f t="shared" si="12"/>
        <v>8432</v>
      </c>
      <c r="K44" s="252">
        <f t="shared" si="3"/>
        <v>0.60422787531350775</v>
      </c>
    </row>
    <row r="45" spans="1:11" ht="15" customHeight="1">
      <c r="A45" s="412">
        <v>1</v>
      </c>
      <c r="B45" s="73" t="s">
        <v>22</v>
      </c>
      <c r="C45" s="54">
        <v>2842</v>
      </c>
      <c r="D45" s="171">
        <v>1462</v>
      </c>
      <c r="E45" s="18">
        <f t="shared" si="1"/>
        <v>0.51442646023926808</v>
      </c>
      <c r="F45" s="54">
        <v>2875</v>
      </c>
      <c r="G45" s="54">
        <v>1506</v>
      </c>
      <c r="H45" s="18">
        <f t="shared" si="2"/>
        <v>0.52382608695652177</v>
      </c>
      <c r="I45" s="54">
        <v>2393</v>
      </c>
      <c r="J45" s="171">
        <v>1340</v>
      </c>
      <c r="K45" s="18">
        <f t="shared" si="3"/>
        <v>0.55996656916005016</v>
      </c>
    </row>
    <row r="46" spans="1:11" ht="15" customHeight="1">
      <c r="A46" s="412">
        <v>2</v>
      </c>
      <c r="B46" s="73" t="s">
        <v>23</v>
      </c>
      <c r="C46" s="54">
        <v>4887</v>
      </c>
      <c r="D46" s="171">
        <v>2948</v>
      </c>
      <c r="E46" s="18">
        <f t="shared" si="1"/>
        <v>0.60323306732146509</v>
      </c>
      <c r="F46" s="54">
        <v>4817</v>
      </c>
      <c r="G46" s="54">
        <v>2955</v>
      </c>
      <c r="H46" s="18">
        <f t="shared" si="2"/>
        <v>0.61345235623832262</v>
      </c>
      <c r="I46" s="54">
        <v>4322</v>
      </c>
      <c r="J46" s="171">
        <v>2644</v>
      </c>
      <c r="K46" s="18">
        <f t="shared" si="3"/>
        <v>0.61175381767700143</v>
      </c>
    </row>
    <row r="47" spans="1:11" ht="15" customHeight="1">
      <c r="A47" s="412">
        <v>3</v>
      </c>
      <c r="B47" s="73" t="s">
        <v>25</v>
      </c>
      <c r="C47" s="54">
        <v>3225</v>
      </c>
      <c r="D47" s="171">
        <v>1874</v>
      </c>
      <c r="E47" s="18">
        <f t="shared" si="1"/>
        <v>0.5810852713178295</v>
      </c>
      <c r="F47" s="54">
        <v>3252</v>
      </c>
      <c r="G47" s="54">
        <v>1869</v>
      </c>
      <c r="H47" s="18">
        <f t="shared" si="2"/>
        <v>0.57472324723247237</v>
      </c>
      <c r="I47" s="54">
        <v>3018</v>
      </c>
      <c r="J47" s="171">
        <v>1772</v>
      </c>
      <c r="K47" s="18">
        <f t="shared" si="3"/>
        <v>0.58714380384360498</v>
      </c>
    </row>
    <row r="48" spans="1:11" s="21" customFormat="1" ht="15" customHeight="1">
      <c r="A48" s="412">
        <v>4</v>
      </c>
      <c r="B48" s="75" t="s">
        <v>24</v>
      </c>
      <c r="C48" s="16">
        <v>4894</v>
      </c>
      <c r="D48" s="172">
        <v>2957</v>
      </c>
      <c r="E48" s="18">
        <f t="shared" si="1"/>
        <v>0.60420923579893748</v>
      </c>
      <c r="F48" s="16">
        <v>4506</v>
      </c>
      <c r="G48" s="16">
        <v>2758</v>
      </c>
      <c r="H48" s="18">
        <f t="shared" si="2"/>
        <v>0.61207279183311136</v>
      </c>
      <c r="I48" s="16">
        <v>4222</v>
      </c>
      <c r="J48" s="172">
        <v>2676</v>
      </c>
      <c r="K48" s="18">
        <f t="shared" si="3"/>
        <v>0.63382283278067264</v>
      </c>
    </row>
    <row r="49" spans="1:11" ht="17.100000000000001" customHeight="1">
      <c r="A49" s="420" t="s">
        <v>1560</v>
      </c>
      <c r="B49" s="420"/>
      <c r="C49" s="250">
        <f>SUM(C50:C55)</f>
        <v>13415</v>
      </c>
      <c r="D49" s="250">
        <f t="shared" ref="D49:J49" si="13">SUM(D50:D55)</f>
        <v>6625</v>
      </c>
      <c r="E49" s="252">
        <f t="shared" si="1"/>
        <v>0.49385016772269846</v>
      </c>
      <c r="F49" s="250">
        <f t="shared" si="13"/>
        <v>12537</v>
      </c>
      <c r="G49" s="250">
        <f t="shared" si="13"/>
        <v>6138</v>
      </c>
      <c r="H49" s="252">
        <f t="shared" si="2"/>
        <v>0.48959081119885139</v>
      </c>
      <c r="I49" s="250">
        <f t="shared" si="13"/>
        <v>11177</v>
      </c>
      <c r="J49" s="250">
        <f t="shared" si="13"/>
        <v>5679</v>
      </c>
      <c r="K49" s="252">
        <f t="shared" si="3"/>
        <v>0.50809698487966359</v>
      </c>
    </row>
    <row r="50" spans="1:11" ht="15" customHeight="1">
      <c r="A50" s="412">
        <v>1</v>
      </c>
      <c r="B50" s="73" t="s">
        <v>119</v>
      </c>
      <c r="C50" s="54">
        <v>4211</v>
      </c>
      <c r="D50" s="171">
        <v>1778</v>
      </c>
      <c r="E50" s="18">
        <f t="shared" si="1"/>
        <v>0.42222749940631676</v>
      </c>
      <c r="F50" s="54">
        <v>4240</v>
      </c>
      <c r="G50" s="54">
        <v>1797</v>
      </c>
      <c r="H50" s="18">
        <f t="shared" si="2"/>
        <v>0.42382075471698111</v>
      </c>
      <c r="I50" s="54">
        <v>3859</v>
      </c>
      <c r="J50" s="171">
        <v>1649</v>
      </c>
      <c r="K50" s="18">
        <f t="shared" si="3"/>
        <v>0.42731277533039647</v>
      </c>
    </row>
    <row r="51" spans="1:11" ht="15" customHeight="1">
      <c r="A51" s="412">
        <v>2</v>
      </c>
      <c r="B51" s="73" t="s">
        <v>115</v>
      </c>
      <c r="C51" s="54">
        <v>1004</v>
      </c>
      <c r="D51" s="171">
        <v>541</v>
      </c>
      <c r="E51" s="18">
        <f t="shared" si="1"/>
        <v>0.53884462151394419</v>
      </c>
      <c r="F51" s="54">
        <v>992</v>
      </c>
      <c r="G51" s="54">
        <v>499</v>
      </c>
      <c r="H51" s="18">
        <f t="shared" si="2"/>
        <v>0.50302419354838712</v>
      </c>
      <c r="I51" s="54">
        <v>800</v>
      </c>
      <c r="J51" s="171">
        <v>443</v>
      </c>
      <c r="K51" s="18">
        <f t="shared" si="3"/>
        <v>0.55374999999999996</v>
      </c>
    </row>
    <row r="52" spans="1:11" ht="15" customHeight="1">
      <c r="A52" s="412">
        <v>3</v>
      </c>
      <c r="B52" s="73" t="s">
        <v>32</v>
      </c>
      <c r="C52" s="54">
        <v>2124</v>
      </c>
      <c r="D52" s="171">
        <v>1118</v>
      </c>
      <c r="E52" s="18">
        <f t="shared" si="1"/>
        <v>0.52636534839924676</v>
      </c>
      <c r="F52" s="54">
        <v>1955</v>
      </c>
      <c r="G52" s="54">
        <v>1031</v>
      </c>
      <c r="H52" s="18">
        <f t="shared" si="2"/>
        <v>0.52736572890025579</v>
      </c>
      <c r="I52" s="54">
        <v>1689</v>
      </c>
      <c r="J52" s="171">
        <v>943</v>
      </c>
      <c r="K52" s="18">
        <f t="shared" si="3"/>
        <v>0.55831853167554768</v>
      </c>
    </row>
    <row r="53" spans="1:11" ht="15" customHeight="1">
      <c r="A53" s="412">
        <v>4</v>
      </c>
      <c r="B53" s="73" t="s">
        <v>118</v>
      </c>
      <c r="C53" s="54">
        <v>1564</v>
      </c>
      <c r="D53" s="171">
        <v>797</v>
      </c>
      <c r="E53" s="18">
        <f t="shared" si="1"/>
        <v>0.50959079283887465</v>
      </c>
      <c r="F53" s="54">
        <v>1543</v>
      </c>
      <c r="G53" s="54">
        <v>754</v>
      </c>
      <c r="H53" s="18">
        <f t="shared" si="2"/>
        <v>0.48865845755022685</v>
      </c>
      <c r="I53" s="54">
        <v>1320</v>
      </c>
      <c r="J53" s="171">
        <v>663</v>
      </c>
      <c r="K53" s="18">
        <f t="shared" si="3"/>
        <v>0.50227272727272732</v>
      </c>
    </row>
    <row r="54" spans="1:11" ht="15" customHeight="1">
      <c r="A54" s="412">
        <v>5</v>
      </c>
      <c r="B54" s="73" t="s">
        <v>131</v>
      </c>
      <c r="C54" s="54">
        <v>2269</v>
      </c>
      <c r="D54" s="171">
        <v>1173</v>
      </c>
      <c r="E54" s="18">
        <f t="shared" si="1"/>
        <v>0.51696782723666812</v>
      </c>
      <c r="F54" s="54">
        <v>1824</v>
      </c>
      <c r="G54" s="54">
        <v>1009</v>
      </c>
      <c r="H54" s="18">
        <f t="shared" si="2"/>
        <v>0.55317982456140347</v>
      </c>
      <c r="I54" s="54">
        <v>1616</v>
      </c>
      <c r="J54" s="171">
        <v>935</v>
      </c>
      <c r="K54" s="18">
        <f t="shared" si="3"/>
        <v>0.5785891089108911</v>
      </c>
    </row>
    <row r="55" spans="1:11" s="21" customFormat="1" ht="15" customHeight="1">
      <c r="A55" s="412">
        <v>6</v>
      </c>
      <c r="B55" s="75" t="s">
        <v>117</v>
      </c>
      <c r="C55" s="16">
        <v>2243</v>
      </c>
      <c r="D55" s="172">
        <v>1218</v>
      </c>
      <c r="E55" s="18">
        <f t="shared" si="1"/>
        <v>0.54302273740526086</v>
      </c>
      <c r="F55" s="16">
        <v>1983</v>
      </c>
      <c r="G55" s="16">
        <v>1048</v>
      </c>
      <c r="H55" s="18">
        <f t="shared" si="2"/>
        <v>0.52849218356026217</v>
      </c>
      <c r="I55" s="16">
        <v>1893</v>
      </c>
      <c r="J55" s="172">
        <v>1046</v>
      </c>
      <c r="K55" s="18">
        <f t="shared" si="3"/>
        <v>0.55256207078711039</v>
      </c>
    </row>
    <row r="56" spans="1:11" ht="17.100000000000001" customHeight="1">
      <c r="A56" s="420" t="s">
        <v>1561</v>
      </c>
      <c r="B56" s="420"/>
      <c r="C56" s="250">
        <f>SUM(C57:C59)</f>
        <v>6851</v>
      </c>
      <c r="D56" s="250">
        <f t="shared" ref="D56:J56" si="14">SUM(D57:D59)</f>
        <v>3496</v>
      </c>
      <c r="E56" s="252">
        <f t="shared" si="1"/>
        <v>0.51029046854473803</v>
      </c>
      <c r="F56" s="250">
        <f t="shared" si="14"/>
        <v>6420</v>
      </c>
      <c r="G56" s="250">
        <f t="shared" si="14"/>
        <v>3299</v>
      </c>
      <c r="H56" s="252">
        <f t="shared" si="2"/>
        <v>0.51386292834890968</v>
      </c>
      <c r="I56" s="250">
        <f t="shared" si="14"/>
        <v>5982</v>
      </c>
      <c r="J56" s="250">
        <f t="shared" si="14"/>
        <v>3080</v>
      </c>
      <c r="K56" s="252">
        <f t="shared" si="3"/>
        <v>0.51487796723503843</v>
      </c>
    </row>
    <row r="57" spans="1:11" ht="15" customHeight="1">
      <c r="A57" s="412">
        <v>1</v>
      </c>
      <c r="B57" s="73" t="s">
        <v>121</v>
      </c>
      <c r="C57" s="54">
        <v>1175</v>
      </c>
      <c r="D57" s="171">
        <v>614</v>
      </c>
      <c r="E57" s="18">
        <f t="shared" si="1"/>
        <v>0.52255319148936175</v>
      </c>
      <c r="F57" s="54">
        <v>1091</v>
      </c>
      <c r="G57" s="54">
        <v>586</v>
      </c>
      <c r="H57" s="18">
        <f t="shared" si="2"/>
        <v>0.53712190650779101</v>
      </c>
      <c r="I57" s="54">
        <v>1022</v>
      </c>
      <c r="J57" s="171">
        <v>552</v>
      </c>
      <c r="K57" s="18">
        <f t="shared" si="3"/>
        <v>0.54011741682974557</v>
      </c>
    </row>
    <row r="58" spans="1:11" ht="15" customHeight="1">
      <c r="A58" s="412">
        <v>2</v>
      </c>
      <c r="B58" s="73" t="s">
        <v>129</v>
      </c>
      <c r="C58" s="54">
        <v>2524</v>
      </c>
      <c r="D58" s="171">
        <v>1339</v>
      </c>
      <c r="E58" s="18">
        <f t="shared" si="1"/>
        <v>0.53050713153724249</v>
      </c>
      <c r="F58" s="54">
        <v>2384</v>
      </c>
      <c r="G58" s="54">
        <v>1250</v>
      </c>
      <c r="H58" s="18">
        <f t="shared" si="2"/>
        <v>0.52432885906040272</v>
      </c>
      <c r="I58" s="54">
        <v>2176</v>
      </c>
      <c r="J58" s="171">
        <v>1165</v>
      </c>
      <c r="K58" s="18">
        <f t="shared" si="3"/>
        <v>0.53538602941176472</v>
      </c>
    </row>
    <row r="59" spans="1:11" ht="15" customHeight="1">
      <c r="A59" s="412">
        <v>3</v>
      </c>
      <c r="B59" s="73" t="s">
        <v>134</v>
      </c>
      <c r="C59" s="54">
        <v>3152</v>
      </c>
      <c r="D59" s="171">
        <v>1543</v>
      </c>
      <c r="E59" s="18">
        <f t="shared" si="1"/>
        <v>0.4895304568527919</v>
      </c>
      <c r="F59" s="54">
        <v>2945</v>
      </c>
      <c r="G59" s="54">
        <v>1463</v>
      </c>
      <c r="H59" s="18">
        <f t="shared" si="2"/>
        <v>0.49677419354838709</v>
      </c>
      <c r="I59" s="54">
        <v>2784</v>
      </c>
      <c r="J59" s="171">
        <v>1363</v>
      </c>
      <c r="K59" s="18">
        <f t="shared" si="3"/>
        <v>0.48958333333333331</v>
      </c>
    </row>
    <row r="60" spans="1:11">
      <c r="B60" s="411"/>
      <c r="F60" s="80"/>
      <c r="G60" s="80"/>
      <c r="I60" s="173"/>
    </row>
    <row r="61" spans="1:11">
      <c r="F61" s="36"/>
      <c r="G61" s="36"/>
      <c r="I61" s="173"/>
    </row>
    <row r="62" spans="1:11">
      <c r="F62" s="36"/>
      <c r="G62" s="36"/>
      <c r="I62" s="173"/>
    </row>
    <row r="63" spans="1:11">
      <c r="I63" s="173"/>
    </row>
    <row r="64" spans="1:11">
      <c r="I64" s="173"/>
    </row>
    <row r="65" spans="9:9">
      <c r="I65" s="173"/>
    </row>
    <row r="66" spans="9:9">
      <c r="I66" s="173"/>
    </row>
    <row r="67" spans="9:9">
      <c r="I67" s="173"/>
    </row>
    <row r="68" spans="9:9">
      <c r="I68" s="173"/>
    </row>
    <row r="69" spans="9:9">
      <c r="I69" s="173"/>
    </row>
    <row r="70" spans="9:9">
      <c r="I70" s="173"/>
    </row>
    <row r="71" spans="9:9">
      <c r="I71" s="173"/>
    </row>
  </sheetData>
  <mergeCells count="23">
    <mergeCell ref="A7:B7"/>
    <mergeCell ref="A28:B28"/>
    <mergeCell ref="A8:B8"/>
    <mergeCell ref="A10:B10"/>
    <mergeCell ref="A15:B15"/>
    <mergeCell ref="A21:B21"/>
    <mergeCell ref="A22:B22"/>
    <mergeCell ref="A44:B44"/>
    <mergeCell ref="A49:B49"/>
    <mergeCell ref="A56:B56"/>
    <mergeCell ref="A1:K1"/>
    <mergeCell ref="B3:B4"/>
    <mergeCell ref="C3:D3"/>
    <mergeCell ref="E3:E4"/>
    <mergeCell ref="F3:G3"/>
    <mergeCell ref="K3:K4"/>
    <mergeCell ref="A2:K2"/>
    <mergeCell ref="A3:A4"/>
    <mergeCell ref="A35:B35"/>
    <mergeCell ref="A5:B5"/>
    <mergeCell ref="I3:J3"/>
    <mergeCell ref="H3:H4"/>
    <mergeCell ref="A6:B6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78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L60"/>
  <sheetViews>
    <sheetView topLeftCell="A13" zoomScaleNormal="100" zoomScaleSheetLayoutView="75" workbookViewId="0">
      <selection activeCell="S16" sqref="S16"/>
    </sheetView>
  </sheetViews>
  <sheetFormatPr defaultColWidth="3" defaultRowHeight="12.75"/>
  <cols>
    <col min="1" max="1" width="3.140625" style="388" customWidth="1"/>
    <col min="2" max="2" width="16.85546875" style="388" customWidth="1"/>
    <col min="3" max="5" width="11.140625" style="388" bestFit="1" customWidth="1"/>
    <col min="6" max="8" width="10.28515625" style="388" customWidth="1"/>
    <col min="9" max="9" width="11.28515625" style="388" customWidth="1"/>
    <col min="10" max="10" width="11" style="388" customWidth="1"/>
    <col min="11" max="11" width="11.28515625" style="388" customWidth="1"/>
    <col min="12" max="12" width="10.85546875" style="388" customWidth="1"/>
    <col min="13" max="16384" width="3" style="388"/>
  </cols>
  <sheetData>
    <row r="1" spans="1:12" s="164" customFormat="1" ht="15.75">
      <c r="A1" s="464" t="s">
        <v>141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</row>
    <row r="2" spans="1:12" ht="15">
      <c r="A2" s="466" t="s">
        <v>84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</row>
    <row r="3" spans="1:12" ht="14.25" customHeight="1">
      <c r="A3" s="438" t="s">
        <v>85</v>
      </c>
      <c r="B3" s="465" t="s">
        <v>86</v>
      </c>
      <c r="C3" s="432" t="s">
        <v>177</v>
      </c>
      <c r="D3" s="432" t="s">
        <v>233</v>
      </c>
      <c r="E3" s="432" t="s">
        <v>520</v>
      </c>
      <c r="F3" s="432" t="s">
        <v>1414</v>
      </c>
      <c r="G3" s="432" t="s">
        <v>1453</v>
      </c>
      <c r="H3" s="432" t="s">
        <v>1463</v>
      </c>
      <c r="I3" s="467" t="s">
        <v>136</v>
      </c>
      <c r="J3" s="468"/>
      <c r="K3" s="468"/>
      <c r="L3" s="468"/>
    </row>
    <row r="4" spans="1:12" ht="56.25" customHeight="1">
      <c r="A4" s="445"/>
      <c r="B4" s="448"/>
      <c r="C4" s="432"/>
      <c r="D4" s="432"/>
      <c r="E4" s="432"/>
      <c r="F4" s="432"/>
      <c r="G4" s="432"/>
      <c r="H4" s="432"/>
      <c r="I4" s="69" t="s">
        <v>1460</v>
      </c>
      <c r="J4" s="69" t="s">
        <v>1456</v>
      </c>
      <c r="K4" s="69" t="s">
        <v>1461</v>
      </c>
      <c r="L4" s="69" t="s">
        <v>1462</v>
      </c>
    </row>
    <row r="5" spans="1:12" s="51" customFormat="1" ht="24.95" customHeight="1">
      <c r="A5" s="433" t="s">
        <v>67</v>
      </c>
      <c r="B5" s="433"/>
      <c r="C5" s="165">
        <v>827004</v>
      </c>
      <c r="D5" s="165">
        <v>702971</v>
      </c>
      <c r="E5" s="165">
        <v>612426</v>
      </c>
      <c r="F5" s="165">
        <v>508298</v>
      </c>
      <c r="G5" s="165">
        <v>493055</v>
      </c>
      <c r="H5" s="165">
        <v>434611</v>
      </c>
      <c r="I5" s="14">
        <f>H5-G5</f>
        <v>-58444</v>
      </c>
      <c r="J5" s="143">
        <f>I5/G5</f>
        <v>-0.11853444341909118</v>
      </c>
      <c r="K5" s="14">
        <f>H5-F5</f>
        <v>-73687</v>
      </c>
      <c r="L5" s="15">
        <f t="shared" ref="L5:L59" si="0">K5/F5</f>
        <v>-0.14496810925874193</v>
      </c>
    </row>
    <row r="6" spans="1:12" s="50" customFormat="1" ht="27.95" customHeight="1">
      <c r="A6" s="435" t="s">
        <v>11</v>
      </c>
      <c r="B6" s="435"/>
      <c r="C6" s="245">
        <f>SUM(C7+C21)</f>
        <v>110911</v>
      </c>
      <c r="D6" s="245">
        <f t="shared" ref="D6:K6" si="1">SUM(D7+D21)</f>
        <v>97060</v>
      </c>
      <c r="E6" s="245">
        <f t="shared" si="1"/>
        <v>87140</v>
      </c>
      <c r="F6" s="245">
        <f t="shared" si="1"/>
        <v>73508</v>
      </c>
      <c r="G6" s="245">
        <f t="shared" si="1"/>
        <v>69682</v>
      </c>
      <c r="H6" s="245">
        <f t="shared" si="1"/>
        <v>63083</v>
      </c>
      <c r="I6" s="245">
        <f t="shared" si="1"/>
        <v>-6599</v>
      </c>
      <c r="J6" s="246">
        <f t="shared" ref="J6:J59" si="2">I6/G6</f>
        <v>-9.4701644614104075E-2</v>
      </c>
      <c r="K6" s="245">
        <f t="shared" si="1"/>
        <v>-10425</v>
      </c>
      <c r="L6" s="191">
        <f t="shared" si="0"/>
        <v>-0.14182129836208304</v>
      </c>
    </row>
    <row r="7" spans="1:12" s="166" customFormat="1" ht="17.100000000000001" customHeight="1">
      <c r="A7" s="421" t="s">
        <v>1568</v>
      </c>
      <c r="B7" s="463"/>
      <c r="C7" s="240">
        <f>SUM(C8+C10+C15)</f>
        <v>21039</v>
      </c>
      <c r="D7" s="240">
        <f t="shared" ref="D7:K7" si="3">SUM(D8+D10+D15)</f>
        <v>18248</v>
      </c>
      <c r="E7" s="240">
        <f t="shared" si="3"/>
        <v>16229</v>
      </c>
      <c r="F7" s="240">
        <f t="shared" si="3"/>
        <v>12880</v>
      </c>
      <c r="G7" s="240">
        <f t="shared" si="3"/>
        <v>11433</v>
      </c>
      <c r="H7" s="240">
        <f t="shared" si="3"/>
        <v>10312</v>
      </c>
      <c r="I7" s="240">
        <f t="shared" si="3"/>
        <v>-1121</v>
      </c>
      <c r="J7" s="243">
        <f t="shared" si="2"/>
        <v>-9.8049505816496102E-2</v>
      </c>
      <c r="K7" s="240">
        <f t="shared" si="3"/>
        <v>-2568</v>
      </c>
      <c r="L7" s="41">
        <f t="shared" si="0"/>
        <v>-0.19937888198757764</v>
      </c>
    </row>
    <row r="8" spans="1:12" s="166" customFormat="1" ht="17.100000000000001" customHeight="1">
      <c r="A8" s="420" t="s">
        <v>1553</v>
      </c>
      <c r="B8" s="420"/>
      <c r="C8" s="250">
        <f>C9</f>
        <v>0</v>
      </c>
      <c r="D8" s="250">
        <f t="shared" ref="D8:K8" si="4">D9</f>
        <v>0</v>
      </c>
      <c r="E8" s="250">
        <f t="shared" si="4"/>
        <v>0</v>
      </c>
      <c r="F8" s="250">
        <f t="shared" si="4"/>
        <v>0</v>
      </c>
      <c r="G8" s="250">
        <f t="shared" si="4"/>
        <v>0</v>
      </c>
      <c r="H8" s="250">
        <f t="shared" si="4"/>
        <v>0</v>
      </c>
      <c r="I8" s="250">
        <f t="shared" si="4"/>
        <v>0</v>
      </c>
      <c r="J8" s="253" t="e">
        <f t="shared" si="2"/>
        <v>#DIV/0!</v>
      </c>
      <c r="K8" s="250">
        <f t="shared" si="4"/>
        <v>0</v>
      </c>
      <c r="L8" s="252" t="e">
        <f t="shared" si="0"/>
        <v>#DIV/0!</v>
      </c>
    </row>
    <row r="9" spans="1:12" s="167" customFormat="1" ht="15" customHeight="1">
      <c r="A9" s="12">
        <v>1</v>
      </c>
      <c r="B9" s="79" t="s">
        <v>79</v>
      </c>
      <c r="C9" s="16">
        <v>0</v>
      </c>
      <c r="D9" s="16">
        <v>0</v>
      </c>
      <c r="E9" s="16">
        <v>0</v>
      </c>
      <c r="F9" s="16">
        <v>0</v>
      </c>
      <c r="G9" s="26">
        <f>'[2]Z28_zamieszkal_ na_wsi '!G48</f>
        <v>0</v>
      </c>
      <c r="H9" s="54">
        <v>0</v>
      </c>
      <c r="I9" s="67">
        <f>H9-G9</f>
        <v>0</v>
      </c>
      <c r="J9" s="239" t="e">
        <f t="shared" si="2"/>
        <v>#DIV/0!</v>
      </c>
      <c r="K9" s="38">
        <f>H9-F9</f>
        <v>0</v>
      </c>
      <c r="L9" s="18" t="e">
        <f t="shared" si="0"/>
        <v>#DIV/0!</v>
      </c>
    </row>
    <row r="10" spans="1:12" s="166" customFormat="1" ht="17.100000000000001" customHeight="1">
      <c r="A10" s="420" t="s">
        <v>1569</v>
      </c>
      <c r="B10" s="420"/>
      <c r="C10" s="250">
        <f>SUM(C11:C14)</f>
        <v>11312</v>
      </c>
      <c r="D10" s="250">
        <f t="shared" ref="D10:K10" si="5">SUM(D11:D14)</f>
        <v>9546</v>
      </c>
      <c r="E10" s="250">
        <f t="shared" si="5"/>
        <v>8602</v>
      </c>
      <c r="F10" s="250">
        <f t="shared" si="5"/>
        <v>6694</v>
      </c>
      <c r="G10" s="250">
        <f t="shared" si="5"/>
        <v>6007</v>
      </c>
      <c r="H10" s="250">
        <f t="shared" si="5"/>
        <v>5367</v>
      </c>
      <c r="I10" s="250">
        <f t="shared" si="5"/>
        <v>-640</v>
      </c>
      <c r="J10" s="253">
        <f t="shared" si="2"/>
        <v>-0.10654236723822208</v>
      </c>
      <c r="K10" s="250">
        <f t="shared" si="5"/>
        <v>-1327</v>
      </c>
      <c r="L10" s="252">
        <f t="shared" si="0"/>
        <v>-0.19823722736779206</v>
      </c>
    </row>
    <row r="11" spans="1:12" ht="15" customHeight="1">
      <c r="A11" s="11">
        <v>1</v>
      </c>
      <c r="B11" s="11" t="s">
        <v>37</v>
      </c>
      <c r="C11" s="54">
        <v>2227</v>
      </c>
      <c r="D11" s="54">
        <v>1946</v>
      </c>
      <c r="E11" s="54">
        <v>1774</v>
      </c>
      <c r="F11" s="54">
        <v>1460</v>
      </c>
      <c r="G11" s="26">
        <f>'[2]Z28_zamieszkal_ na_wsi '!G40</f>
        <v>1191</v>
      </c>
      <c r="H11" s="54">
        <v>1100</v>
      </c>
      <c r="I11" s="65">
        <f>H11-G11</f>
        <v>-91</v>
      </c>
      <c r="J11" s="239">
        <f t="shared" si="2"/>
        <v>-7.6406381192275399E-2</v>
      </c>
      <c r="K11" s="26">
        <f>H11-F11</f>
        <v>-360</v>
      </c>
      <c r="L11" s="18">
        <f t="shared" si="0"/>
        <v>-0.24657534246575341</v>
      </c>
    </row>
    <row r="12" spans="1:12" ht="15" customHeight="1">
      <c r="A12" s="11">
        <v>2</v>
      </c>
      <c r="B12" s="11" t="s">
        <v>68</v>
      </c>
      <c r="C12" s="54">
        <v>2944</v>
      </c>
      <c r="D12" s="54">
        <v>2372</v>
      </c>
      <c r="E12" s="54">
        <v>2029</v>
      </c>
      <c r="F12" s="54">
        <v>1499</v>
      </c>
      <c r="G12" s="26">
        <f>'[2]Z28_zamieszkal_ na_wsi '!G41</f>
        <v>1386</v>
      </c>
      <c r="H12" s="54">
        <v>1346</v>
      </c>
      <c r="I12" s="65">
        <f>H12-G12</f>
        <v>-40</v>
      </c>
      <c r="J12" s="239">
        <f t="shared" si="2"/>
        <v>-2.886002886002886E-2</v>
      </c>
      <c r="K12" s="26">
        <f>H12-F12</f>
        <v>-153</v>
      </c>
      <c r="L12" s="18">
        <f t="shared" si="0"/>
        <v>-0.10206804536357572</v>
      </c>
    </row>
    <row r="13" spans="1:12" ht="15" customHeight="1">
      <c r="A13" s="11">
        <v>3</v>
      </c>
      <c r="B13" s="11" t="s">
        <v>39</v>
      </c>
      <c r="C13" s="54">
        <v>1344</v>
      </c>
      <c r="D13" s="54">
        <v>1158</v>
      </c>
      <c r="E13" s="54">
        <v>1024</v>
      </c>
      <c r="F13" s="54">
        <v>854</v>
      </c>
      <c r="G13" s="26">
        <f>'[2]Z28_zamieszkal_ na_wsi '!G43</f>
        <v>824</v>
      </c>
      <c r="H13" s="54">
        <v>743</v>
      </c>
      <c r="I13" s="65">
        <f>H13-G13</f>
        <v>-81</v>
      </c>
      <c r="J13" s="239">
        <f t="shared" si="2"/>
        <v>-9.8300970873786406E-2</v>
      </c>
      <c r="K13" s="26">
        <f>H13-F13</f>
        <v>-111</v>
      </c>
      <c r="L13" s="18">
        <f t="shared" si="0"/>
        <v>-0.12997658079625293</v>
      </c>
    </row>
    <row r="14" spans="1:12" ht="15" customHeight="1">
      <c r="A14" s="11">
        <v>4</v>
      </c>
      <c r="B14" s="11" t="s">
        <v>46</v>
      </c>
      <c r="C14" s="54">
        <v>4797</v>
      </c>
      <c r="D14" s="54">
        <v>4070</v>
      </c>
      <c r="E14" s="54">
        <v>3775</v>
      </c>
      <c r="F14" s="54">
        <v>2881</v>
      </c>
      <c r="G14" s="26">
        <f>'[2]Z28_zamieszkal_ na_wsi '!G51</f>
        <v>2606</v>
      </c>
      <c r="H14" s="54">
        <v>2178</v>
      </c>
      <c r="I14" s="65">
        <f>H14-G14</f>
        <v>-428</v>
      </c>
      <c r="J14" s="239">
        <f t="shared" si="2"/>
        <v>-0.16423637759017651</v>
      </c>
      <c r="K14" s="26">
        <f>H14-F14</f>
        <v>-703</v>
      </c>
      <c r="L14" s="18">
        <f t="shared" si="0"/>
        <v>-0.24401249566122873</v>
      </c>
    </row>
    <row r="15" spans="1:12" s="166" customFormat="1" ht="17.100000000000001" customHeight="1">
      <c r="A15" s="420" t="s">
        <v>1570</v>
      </c>
      <c r="B15" s="420"/>
      <c r="C15" s="250">
        <f>SUM(C16:C20)</f>
        <v>9727</v>
      </c>
      <c r="D15" s="250">
        <f t="shared" ref="D15:K15" si="6">SUM(D16:D20)</f>
        <v>8702</v>
      </c>
      <c r="E15" s="250">
        <f t="shared" si="6"/>
        <v>7627</v>
      </c>
      <c r="F15" s="250">
        <f t="shared" si="6"/>
        <v>6186</v>
      </c>
      <c r="G15" s="250">
        <f t="shared" si="6"/>
        <v>5426</v>
      </c>
      <c r="H15" s="250">
        <f t="shared" si="6"/>
        <v>4945</v>
      </c>
      <c r="I15" s="250">
        <f t="shared" si="6"/>
        <v>-481</v>
      </c>
      <c r="J15" s="253">
        <f t="shared" si="2"/>
        <v>-8.864725396240325E-2</v>
      </c>
      <c r="K15" s="250">
        <f t="shared" si="6"/>
        <v>-1241</v>
      </c>
      <c r="L15" s="252">
        <f t="shared" si="0"/>
        <v>-0.20061429033301001</v>
      </c>
    </row>
    <row r="16" spans="1:12" ht="15" customHeight="1">
      <c r="A16" s="11">
        <v>1</v>
      </c>
      <c r="B16" s="11" t="s">
        <v>35</v>
      </c>
      <c r="C16" s="54">
        <v>1032</v>
      </c>
      <c r="D16" s="54">
        <v>917</v>
      </c>
      <c r="E16" s="54">
        <v>838</v>
      </c>
      <c r="F16" s="54">
        <v>587</v>
      </c>
      <c r="G16" s="26">
        <f>'[2]Z28_zamieszkal_ na_wsi '!G38</f>
        <v>524</v>
      </c>
      <c r="H16" s="54">
        <v>482</v>
      </c>
      <c r="I16" s="65">
        <f>H16-G16</f>
        <v>-42</v>
      </c>
      <c r="J16" s="239">
        <f t="shared" si="2"/>
        <v>-8.0152671755725186E-2</v>
      </c>
      <c r="K16" s="26">
        <f>H16-F16</f>
        <v>-105</v>
      </c>
      <c r="L16" s="18">
        <f t="shared" si="0"/>
        <v>-0.17887563884156729</v>
      </c>
    </row>
    <row r="17" spans="1:12" ht="15" customHeight="1">
      <c r="A17" s="11">
        <v>2</v>
      </c>
      <c r="B17" s="11" t="s">
        <v>38</v>
      </c>
      <c r="C17" s="54">
        <v>1779</v>
      </c>
      <c r="D17" s="54">
        <v>1532</v>
      </c>
      <c r="E17" s="54">
        <v>1392</v>
      </c>
      <c r="F17" s="54">
        <v>1128</v>
      </c>
      <c r="G17" s="26">
        <f>'[2]Z28_zamieszkal_ na_wsi '!G42</f>
        <v>891</v>
      </c>
      <c r="H17" s="54">
        <v>845</v>
      </c>
      <c r="I17" s="65">
        <f>H17-G17</f>
        <v>-46</v>
      </c>
      <c r="J17" s="239">
        <f t="shared" si="2"/>
        <v>-5.1627384960718295E-2</v>
      </c>
      <c r="K17" s="26">
        <f>H17-F17</f>
        <v>-283</v>
      </c>
      <c r="L17" s="18">
        <f t="shared" si="0"/>
        <v>-0.25088652482269502</v>
      </c>
    </row>
    <row r="18" spans="1:12" ht="15" customHeight="1">
      <c r="A18" s="11">
        <v>3</v>
      </c>
      <c r="B18" s="11" t="s">
        <v>40</v>
      </c>
      <c r="C18" s="54">
        <v>3095</v>
      </c>
      <c r="D18" s="54">
        <v>2827</v>
      </c>
      <c r="E18" s="54">
        <v>2612</v>
      </c>
      <c r="F18" s="54">
        <v>2190</v>
      </c>
      <c r="G18" s="26">
        <f>'[2]Z28_zamieszkal_ na_wsi '!G44</f>
        <v>2076</v>
      </c>
      <c r="H18" s="54">
        <v>1860</v>
      </c>
      <c r="I18" s="65">
        <f>H18-G18</f>
        <v>-216</v>
      </c>
      <c r="J18" s="239">
        <f t="shared" si="2"/>
        <v>-0.10404624277456648</v>
      </c>
      <c r="K18" s="26">
        <f>H18-F18</f>
        <v>-330</v>
      </c>
      <c r="L18" s="18">
        <f t="shared" si="0"/>
        <v>-0.15068493150684931</v>
      </c>
    </row>
    <row r="19" spans="1:12" ht="15" customHeight="1">
      <c r="A19" s="11">
        <v>4</v>
      </c>
      <c r="B19" s="11" t="s">
        <v>41</v>
      </c>
      <c r="C19" s="54">
        <v>1812</v>
      </c>
      <c r="D19" s="54">
        <v>1574</v>
      </c>
      <c r="E19" s="54">
        <v>1478</v>
      </c>
      <c r="F19" s="54">
        <v>1186</v>
      </c>
      <c r="G19" s="26">
        <f>'[2]Z28_zamieszkal_ na_wsi '!G45</f>
        <v>1023</v>
      </c>
      <c r="H19" s="54">
        <v>963</v>
      </c>
      <c r="I19" s="65">
        <f>H19-G19</f>
        <v>-60</v>
      </c>
      <c r="J19" s="239">
        <f t="shared" si="2"/>
        <v>-5.865102639296188E-2</v>
      </c>
      <c r="K19" s="26">
        <f>H19-F19</f>
        <v>-223</v>
      </c>
      <c r="L19" s="18">
        <f t="shared" si="0"/>
        <v>-0.18802698145025296</v>
      </c>
    </row>
    <row r="20" spans="1:12" ht="15" customHeight="1">
      <c r="A20" s="11">
        <v>5</v>
      </c>
      <c r="B20" s="11" t="s">
        <v>63</v>
      </c>
      <c r="C20" s="54">
        <v>2009</v>
      </c>
      <c r="D20" s="54">
        <v>1852</v>
      </c>
      <c r="E20" s="54">
        <v>1307</v>
      </c>
      <c r="F20" s="54">
        <v>1095</v>
      </c>
      <c r="G20" s="26">
        <f>'[2]Z28_zamieszkal_ na_wsi '!G49</f>
        <v>912</v>
      </c>
      <c r="H20" s="54">
        <v>795</v>
      </c>
      <c r="I20" s="65">
        <f>H20-G20</f>
        <v>-117</v>
      </c>
      <c r="J20" s="239">
        <f t="shared" si="2"/>
        <v>-0.12828947368421054</v>
      </c>
      <c r="K20" s="26">
        <f>H20-F20</f>
        <v>-300</v>
      </c>
      <c r="L20" s="18">
        <f t="shared" si="0"/>
        <v>-0.27397260273972601</v>
      </c>
    </row>
    <row r="21" spans="1:12" s="166" customFormat="1" ht="17.100000000000001" customHeight="1">
      <c r="A21" s="421" t="s">
        <v>1571</v>
      </c>
      <c r="B21" s="463"/>
      <c r="C21" s="240">
        <f>SUM(C22+C28+C35+C44+C49+C56)</f>
        <v>89872</v>
      </c>
      <c r="D21" s="240">
        <f t="shared" ref="D21:K21" si="7">SUM(D22+D28+D35+D44+D49+D56)</f>
        <v>78812</v>
      </c>
      <c r="E21" s="240">
        <f t="shared" si="7"/>
        <v>70911</v>
      </c>
      <c r="F21" s="240">
        <f t="shared" si="7"/>
        <v>60628</v>
      </c>
      <c r="G21" s="240">
        <f t="shared" si="7"/>
        <v>58249</v>
      </c>
      <c r="H21" s="240">
        <f t="shared" si="7"/>
        <v>52771</v>
      </c>
      <c r="I21" s="240">
        <f t="shared" si="7"/>
        <v>-5478</v>
      </c>
      <c r="J21" s="243">
        <f t="shared" si="2"/>
        <v>-9.4044532953355423E-2</v>
      </c>
      <c r="K21" s="240">
        <f t="shared" si="7"/>
        <v>-7857</v>
      </c>
      <c r="L21" s="41">
        <f t="shared" si="0"/>
        <v>-0.12959358712146202</v>
      </c>
    </row>
    <row r="22" spans="1:12" s="166" customFormat="1" ht="17.100000000000001" customHeight="1">
      <c r="A22" s="420" t="s">
        <v>1572</v>
      </c>
      <c r="B22" s="420"/>
      <c r="C22" s="250">
        <f>SUM(C23:C27)</f>
        <v>14220</v>
      </c>
      <c r="D22" s="250">
        <f t="shared" ref="D22:K22" si="8">SUM(D23:D27)</f>
        <v>12546</v>
      </c>
      <c r="E22" s="250">
        <f t="shared" si="8"/>
        <v>11775</v>
      </c>
      <c r="F22" s="250">
        <f t="shared" si="8"/>
        <v>9391</v>
      </c>
      <c r="G22" s="250">
        <f t="shared" si="8"/>
        <v>8637</v>
      </c>
      <c r="H22" s="250">
        <f t="shared" si="8"/>
        <v>8064</v>
      </c>
      <c r="I22" s="250">
        <f t="shared" si="8"/>
        <v>-573</v>
      </c>
      <c r="J22" s="253">
        <f t="shared" si="2"/>
        <v>-6.634248002778742E-2</v>
      </c>
      <c r="K22" s="250">
        <f t="shared" si="8"/>
        <v>-1327</v>
      </c>
      <c r="L22" s="252">
        <f t="shared" si="0"/>
        <v>-0.14130550527100416</v>
      </c>
    </row>
    <row r="23" spans="1:12" ht="15" customHeight="1">
      <c r="A23" s="11">
        <v>1</v>
      </c>
      <c r="B23" s="11" t="s">
        <v>12</v>
      </c>
      <c r="C23" s="54">
        <v>2548</v>
      </c>
      <c r="D23" s="54">
        <v>2382</v>
      </c>
      <c r="E23" s="54">
        <v>2243</v>
      </c>
      <c r="F23" s="54">
        <v>1698</v>
      </c>
      <c r="G23" s="26">
        <f>'[2]Z28_zamieszkal_ na_wsi '!G7</f>
        <v>1717</v>
      </c>
      <c r="H23" s="54">
        <v>1528</v>
      </c>
      <c r="I23" s="65">
        <f>H23-G23</f>
        <v>-189</v>
      </c>
      <c r="J23" s="239">
        <f t="shared" si="2"/>
        <v>-0.11007571345369831</v>
      </c>
      <c r="K23" s="54">
        <f>H23-F23</f>
        <v>-170</v>
      </c>
      <c r="L23" s="18">
        <f t="shared" si="0"/>
        <v>-0.10011778563015312</v>
      </c>
    </row>
    <row r="24" spans="1:12" ht="15" customHeight="1">
      <c r="A24" s="11">
        <v>2</v>
      </c>
      <c r="B24" s="11" t="s">
        <v>13</v>
      </c>
      <c r="C24" s="54">
        <v>2620</v>
      </c>
      <c r="D24" s="54">
        <v>1989</v>
      </c>
      <c r="E24" s="54">
        <v>1799</v>
      </c>
      <c r="F24" s="54">
        <v>1390</v>
      </c>
      <c r="G24" s="26">
        <f>'[2]Z28_zamieszkal_ na_wsi '!G8</f>
        <v>1174</v>
      </c>
      <c r="H24" s="54">
        <v>1065</v>
      </c>
      <c r="I24" s="65">
        <f>H24-G24</f>
        <v>-109</v>
      </c>
      <c r="J24" s="239">
        <f t="shared" si="2"/>
        <v>-9.2844974446337311E-2</v>
      </c>
      <c r="K24" s="54">
        <f>H24-F24</f>
        <v>-325</v>
      </c>
      <c r="L24" s="18">
        <f t="shared" si="0"/>
        <v>-0.23381294964028776</v>
      </c>
    </row>
    <row r="25" spans="1:12" ht="15" customHeight="1">
      <c r="A25" s="11">
        <v>3</v>
      </c>
      <c r="B25" s="11" t="s">
        <v>15</v>
      </c>
      <c r="C25" s="54">
        <v>3886</v>
      </c>
      <c r="D25" s="54">
        <v>3364</v>
      </c>
      <c r="E25" s="54">
        <v>3247</v>
      </c>
      <c r="F25" s="54">
        <v>2494</v>
      </c>
      <c r="G25" s="26">
        <f>'[2]Z28_zamieszkal_ na_wsi '!G9</f>
        <v>2404</v>
      </c>
      <c r="H25" s="54">
        <v>2365</v>
      </c>
      <c r="I25" s="65">
        <f>H25-G25</f>
        <v>-39</v>
      </c>
      <c r="J25" s="239">
        <f t="shared" si="2"/>
        <v>-1.6222961730449251E-2</v>
      </c>
      <c r="K25" s="54">
        <f>H25-F25</f>
        <v>-129</v>
      </c>
      <c r="L25" s="18">
        <f t="shared" si="0"/>
        <v>-5.1724137931034482E-2</v>
      </c>
    </row>
    <row r="26" spans="1:12" ht="15" customHeight="1">
      <c r="A26" s="11">
        <v>4</v>
      </c>
      <c r="B26" s="11" t="s">
        <v>42</v>
      </c>
      <c r="C26" s="54">
        <v>2629</v>
      </c>
      <c r="D26" s="54">
        <v>2514</v>
      </c>
      <c r="E26" s="54">
        <v>2333</v>
      </c>
      <c r="F26" s="54">
        <v>2038</v>
      </c>
      <c r="G26" s="26">
        <f>'[2]Z28_zamieszkal_ na_wsi '!G46</f>
        <v>1542</v>
      </c>
      <c r="H26" s="54">
        <v>1478</v>
      </c>
      <c r="I26" s="65">
        <f>H26-G26</f>
        <v>-64</v>
      </c>
      <c r="J26" s="239">
        <f t="shared" si="2"/>
        <v>-4.1504539559014265E-2</v>
      </c>
      <c r="K26" s="26">
        <f>H26-F26</f>
        <v>-560</v>
      </c>
      <c r="L26" s="18">
        <f t="shared" si="0"/>
        <v>-0.27477919528949951</v>
      </c>
    </row>
    <row r="27" spans="1:12" ht="15" customHeight="1">
      <c r="A27" s="11">
        <v>5</v>
      </c>
      <c r="B27" s="11" t="s">
        <v>61</v>
      </c>
      <c r="C27" s="54">
        <v>2537</v>
      </c>
      <c r="D27" s="54">
        <v>2297</v>
      </c>
      <c r="E27" s="54">
        <v>2153</v>
      </c>
      <c r="F27" s="54">
        <v>1771</v>
      </c>
      <c r="G27" s="26">
        <f>'[2]Z28_zamieszkal_ na_wsi '!G10</f>
        <v>1800</v>
      </c>
      <c r="H27" s="54">
        <v>1628</v>
      </c>
      <c r="I27" s="65">
        <f>H27-G27</f>
        <v>-172</v>
      </c>
      <c r="J27" s="239">
        <f t="shared" si="2"/>
        <v>-9.555555555555556E-2</v>
      </c>
      <c r="K27" s="54">
        <f>H27-F27</f>
        <v>-143</v>
      </c>
      <c r="L27" s="18">
        <f t="shared" si="0"/>
        <v>-8.0745341614906832E-2</v>
      </c>
    </row>
    <row r="28" spans="1:12" s="164" customFormat="1" ht="17.100000000000001" customHeight="1">
      <c r="A28" s="420" t="s">
        <v>1558</v>
      </c>
      <c r="B28" s="420"/>
      <c r="C28" s="250">
        <f>SUM(C29:C34)</f>
        <v>15662</v>
      </c>
      <c r="D28" s="250">
        <f t="shared" ref="D28:K28" si="9">SUM(D29:D34)</f>
        <v>13661</v>
      </c>
      <c r="E28" s="250">
        <f t="shared" si="9"/>
        <v>12409</v>
      </c>
      <c r="F28" s="250">
        <f t="shared" si="9"/>
        <v>10745</v>
      </c>
      <c r="G28" s="250">
        <f t="shared" si="9"/>
        <v>10162</v>
      </c>
      <c r="H28" s="250">
        <f t="shared" si="9"/>
        <v>9135</v>
      </c>
      <c r="I28" s="250">
        <f t="shared" si="9"/>
        <v>-1027</v>
      </c>
      <c r="J28" s="253">
        <f t="shared" si="2"/>
        <v>-0.10106278291674867</v>
      </c>
      <c r="K28" s="250">
        <f t="shared" si="9"/>
        <v>-1610</v>
      </c>
      <c r="L28" s="252">
        <f t="shared" si="0"/>
        <v>-0.14983713355048861</v>
      </c>
    </row>
    <row r="29" spans="1:12" ht="15" customHeight="1">
      <c r="A29" s="11">
        <v>1</v>
      </c>
      <c r="B29" s="11" t="s">
        <v>17</v>
      </c>
      <c r="C29" s="54">
        <v>3114</v>
      </c>
      <c r="D29" s="54">
        <v>3023</v>
      </c>
      <c r="E29" s="54">
        <v>2595</v>
      </c>
      <c r="F29" s="54">
        <v>2488</v>
      </c>
      <c r="G29" s="26">
        <f>'[2]Z28_zamieszkal_ na_wsi '!G12</f>
        <v>2488</v>
      </c>
      <c r="H29" s="54">
        <v>2288</v>
      </c>
      <c r="I29" s="65">
        <f t="shared" ref="I29:I34" si="10">H29-G29</f>
        <v>-200</v>
      </c>
      <c r="J29" s="239">
        <f t="shared" si="2"/>
        <v>-8.0385852090032156E-2</v>
      </c>
      <c r="K29" s="26">
        <f t="shared" ref="K29:K34" si="11">H29-F29</f>
        <v>-200</v>
      </c>
      <c r="L29" s="18">
        <f t="shared" si="0"/>
        <v>-8.0385852090032156E-2</v>
      </c>
    </row>
    <row r="30" spans="1:12" ht="15" customHeight="1">
      <c r="A30" s="11">
        <v>2</v>
      </c>
      <c r="B30" s="11" t="s">
        <v>18</v>
      </c>
      <c r="C30" s="54">
        <v>5301</v>
      </c>
      <c r="D30" s="54">
        <v>4564</v>
      </c>
      <c r="E30" s="54">
        <v>4287</v>
      </c>
      <c r="F30" s="54">
        <v>3813</v>
      </c>
      <c r="G30" s="26">
        <f>'[2]Z28_zamieszkal_ na_wsi '!G14</f>
        <v>3634</v>
      </c>
      <c r="H30" s="54">
        <v>3211</v>
      </c>
      <c r="I30" s="65">
        <f t="shared" si="10"/>
        <v>-423</v>
      </c>
      <c r="J30" s="239">
        <f t="shared" si="2"/>
        <v>-0.11640066042927903</v>
      </c>
      <c r="K30" s="26">
        <f t="shared" si="11"/>
        <v>-602</v>
      </c>
      <c r="L30" s="18">
        <f t="shared" si="0"/>
        <v>-0.15788093364804615</v>
      </c>
    </row>
    <row r="31" spans="1:12" ht="15" customHeight="1">
      <c r="A31" s="11">
        <v>3</v>
      </c>
      <c r="B31" s="11" t="s">
        <v>20</v>
      </c>
      <c r="C31" s="54">
        <v>2786</v>
      </c>
      <c r="D31" s="54">
        <v>2427</v>
      </c>
      <c r="E31" s="54">
        <v>2290</v>
      </c>
      <c r="F31" s="54">
        <v>1907</v>
      </c>
      <c r="G31" s="26">
        <f>'[2]Z28_zamieszkal_ na_wsi '!G15</f>
        <v>1712</v>
      </c>
      <c r="H31" s="54">
        <v>1619</v>
      </c>
      <c r="I31" s="65">
        <f t="shared" si="10"/>
        <v>-93</v>
      </c>
      <c r="J31" s="239">
        <f t="shared" si="2"/>
        <v>-5.4322429906542055E-2</v>
      </c>
      <c r="K31" s="26">
        <f t="shared" si="11"/>
        <v>-288</v>
      </c>
      <c r="L31" s="18">
        <f t="shared" si="0"/>
        <v>-0.15102254850550603</v>
      </c>
    </row>
    <row r="32" spans="1:12" ht="15" customHeight="1">
      <c r="A32" s="11">
        <v>4</v>
      </c>
      <c r="B32" s="11" t="s">
        <v>21</v>
      </c>
      <c r="C32" s="54">
        <v>2168</v>
      </c>
      <c r="D32" s="54">
        <v>1901</v>
      </c>
      <c r="E32" s="54">
        <v>1678</v>
      </c>
      <c r="F32" s="54">
        <v>1411</v>
      </c>
      <c r="G32" s="26">
        <f>'[2]Z28_zamieszkal_ na_wsi '!G16</f>
        <v>1324</v>
      </c>
      <c r="H32" s="54">
        <v>1219</v>
      </c>
      <c r="I32" s="65">
        <f t="shared" si="10"/>
        <v>-105</v>
      </c>
      <c r="J32" s="239">
        <f t="shared" si="2"/>
        <v>-7.9305135951661637E-2</v>
      </c>
      <c r="K32" s="26">
        <f t="shared" si="11"/>
        <v>-192</v>
      </c>
      <c r="L32" s="18">
        <f t="shared" si="0"/>
        <v>-0.13607370659107015</v>
      </c>
    </row>
    <row r="33" spans="1:12" ht="15" customHeight="1">
      <c r="A33" s="11">
        <v>5</v>
      </c>
      <c r="B33" s="11" t="s">
        <v>47</v>
      </c>
      <c r="C33" s="54">
        <v>2293</v>
      </c>
      <c r="D33" s="54">
        <v>1746</v>
      </c>
      <c r="E33" s="54">
        <v>1559</v>
      </c>
      <c r="F33" s="54">
        <v>1126</v>
      </c>
      <c r="G33" s="26">
        <f>'[2]Z28_zamieszkal_ na_wsi '!G52</f>
        <v>1004</v>
      </c>
      <c r="H33" s="54">
        <v>798</v>
      </c>
      <c r="I33" s="65">
        <f t="shared" si="10"/>
        <v>-206</v>
      </c>
      <c r="J33" s="239">
        <f t="shared" si="2"/>
        <v>-0.20517928286852591</v>
      </c>
      <c r="K33" s="26">
        <f t="shared" si="11"/>
        <v>-328</v>
      </c>
      <c r="L33" s="18">
        <f t="shared" si="0"/>
        <v>-0.29129662522202487</v>
      </c>
    </row>
    <row r="34" spans="1:12" s="167" customFormat="1" ht="15" customHeight="1">
      <c r="A34" s="11">
        <v>6</v>
      </c>
      <c r="B34" s="12" t="s">
        <v>19</v>
      </c>
      <c r="C34" s="16">
        <v>0</v>
      </c>
      <c r="D34" s="16">
        <v>0</v>
      </c>
      <c r="E34" s="16">
        <v>0</v>
      </c>
      <c r="F34" s="16">
        <v>0</v>
      </c>
      <c r="G34" s="26">
        <f>'[2]Z28_zamieszkal_ na_wsi '!G13</f>
        <v>0</v>
      </c>
      <c r="H34" s="54">
        <v>0</v>
      </c>
      <c r="I34" s="67">
        <f t="shared" si="10"/>
        <v>0</v>
      </c>
      <c r="J34" s="239" t="e">
        <f t="shared" si="2"/>
        <v>#DIV/0!</v>
      </c>
      <c r="K34" s="38">
        <f t="shared" si="11"/>
        <v>0</v>
      </c>
      <c r="L34" s="18" t="e">
        <f t="shared" si="0"/>
        <v>#DIV/0!</v>
      </c>
    </row>
    <row r="35" spans="1:12" s="164" customFormat="1" ht="17.100000000000001" customHeight="1">
      <c r="A35" s="420" t="s">
        <v>1559</v>
      </c>
      <c r="B35" s="420"/>
      <c r="C35" s="250">
        <f>SUM(C36:C43)</f>
        <v>30017</v>
      </c>
      <c r="D35" s="250">
        <f t="shared" ref="D35:K35" si="12">SUM(D36:D43)</f>
        <v>26550</v>
      </c>
      <c r="E35" s="250">
        <f t="shared" si="12"/>
        <v>24181</v>
      </c>
      <c r="F35" s="250">
        <f t="shared" si="12"/>
        <v>20893</v>
      </c>
      <c r="G35" s="250">
        <f t="shared" si="12"/>
        <v>20336</v>
      </c>
      <c r="H35" s="250">
        <f t="shared" si="12"/>
        <v>18614</v>
      </c>
      <c r="I35" s="250">
        <f t="shared" si="12"/>
        <v>-1722</v>
      </c>
      <c r="J35" s="253">
        <f t="shared" si="2"/>
        <v>-8.4677419354838704E-2</v>
      </c>
      <c r="K35" s="250">
        <f t="shared" si="12"/>
        <v>-2279</v>
      </c>
      <c r="L35" s="252">
        <f t="shared" si="0"/>
        <v>-0.10907959603695018</v>
      </c>
    </row>
    <row r="36" spans="1:12" ht="15" customHeight="1">
      <c r="A36" s="11">
        <v>1</v>
      </c>
      <c r="B36" s="11" t="s">
        <v>26</v>
      </c>
      <c r="C36" s="54">
        <v>1320</v>
      </c>
      <c r="D36" s="54">
        <v>1079</v>
      </c>
      <c r="E36" s="54">
        <v>1045</v>
      </c>
      <c r="F36" s="54">
        <v>863</v>
      </c>
      <c r="G36" s="26">
        <f>'[2]Z28_zamieszkal_ na_wsi '!G23</f>
        <v>832</v>
      </c>
      <c r="H36" s="54">
        <v>766</v>
      </c>
      <c r="I36" s="65">
        <f t="shared" ref="I36:I42" si="13">H36-G36</f>
        <v>-66</v>
      </c>
      <c r="J36" s="239">
        <f t="shared" si="2"/>
        <v>-7.9326923076923073E-2</v>
      </c>
      <c r="K36" s="26">
        <f t="shared" ref="K36:K42" si="14">H36-F36</f>
        <v>-97</v>
      </c>
      <c r="L36" s="18">
        <f t="shared" si="0"/>
        <v>-0.11239860950173812</v>
      </c>
    </row>
    <row r="37" spans="1:12" ht="15" customHeight="1">
      <c r="A37" s="11">
        <v>2</v>
      </c>
      <c r="B37" s="11" t="s">
        <v>27</v>
      </c>
      <c r="C37" s="54">
        <v>3129</v>
      </c>
      <c r="D37" s="54">
        <v>2656</v>
      </c>
      <c r="E37" s="54">
        <v>2494</v>
      </c>
      <c r="F37" s="54">
        <v>2112</v>
      </c>
      <c r="G37" s="26">
        <f>'[2]Z28_zamieszkal_ na_wsi '!G24</f>
        <v>2068</v>
      </c>
      <c r="H37" s="54">
        <v>1840</v>
      </c>
      <c r="I37" s="65">
        <f t="shared" si="13"/>
        <v>-228</v>
      </c>
      <c r="J37" s="239">
        <f t="shared" si="2"/>
        <v>-0.1102514506769826</v>
      </c>
      <c r="K37" s="26">
        <f t="shared" si="14"/>
        <v>-272</v>
      </c>
      <c r="L37" s="18">
        <f t="shared" si="0"/>
        <v>-0.12878787878787878</v>
      </c>
    </row>
    <row r="38" spans="1:12" ht="15" customHeight="1">
      <c r="A38" s="11">
        <v>3</v>
      </c>
      <c r="B38" s="11" t="s">
        <v>28</v>
      </c>
      <c r="C38" s="54">
        <v>1974</v>
      </c>
      <c r="D38" s="54">
        <v>1804</v>
      </c>
      <c r="E38" s="54">
        <v>1703</v>
      </c>
      <c r="F38" s="54">
        <v>1489</v>
      </c>
      <c r="G38" s="26">
        <f>'[2]Z28_zamieszkal_ na_wsi '!G25</f>
        <v>1556</v>
      </c>
      <c r="H38" s="54">
        <v>1336</v>
      </c>
      <c r="I38" s="65">
        <f t="shared" si="13"/>
        <v>-220</v>
      </c>
      <c r="J38" s="239">
        <f t="shared" si="2"/>
        <v>-0.14138817480719795</v>
      </c>
      <c r="K38" s="26">
        <f t="shared" si="14"/>
        <v>-153</v>
      </c>
      <c r="L38" s="18">
        <f t="shared" si="0"/>
        <v>-0.10275352585627938</v>
      </c>
    </row>
    <row r="39" spans="1:12" ht="15" customHeight="1">
      <c r="A39" s="11">
        <v>4</v>
      </c>
      <c r="B39" s="11" t="s">
        <v>107</v>
      </c>
      <c r="C39" s="54">
        <v>4464</v>
      </c>
      <c r="D39" s="54">
        <v>4062</v>
      </c>
      <c r="E39" s="54">
        <v>3842</v>
      </c>
      <c r="F39" s="54">
        <v>3366</v>
      </c>
      <c r="G39" s="26">
        <f>'[2]Z28_zamieszkal_ na_wsi '!G26</f>
        <v>3302</v>
      </c>
      <c r="H39" s="54">
        <v>3186</v>
      </c>
      <c r="I39" s="65">
        <f t="shared" si="13"/>
        <v>-116</v>
      </c>
      <c r="J39" s="239">
        <f t="shared" si="2"/>
        <v>-3.5130224106602062E-2</v>
      </c>
      <c r="K39" s="26">
        <f t="shared" si="14"/>
        <v>-180</v>
      </c>
      <c r="L39" s="18">
        <f t="shared" si="0"/>
        <v>-5.3475935828877004E-2</v>
      </c>
    </row>
    <row r="40" spans="1:12" ht="15" customHeight="1">
      <c r="A40" s="11">
        <v>5</v>
      </c>
      <c r="B40" s="11" t="s">
        <v>29</v>
      </c>
      <c r="C40" s="54">
        <v>12658</v>
      </c>
      <c r="D40" s="54">
        <v>11286</v>
      </c>
      <c r="E40" s="54">
        <v>10214</v>
      </c>
      <c r="F40" s="54">
        <v>8910</v>
      </c>
      <c r="G40" s="26">
        <f>'[2]Z28_zamieszkal_ na_wsi '!G28</f>
        <v>8330</v>
      </c>
      <c r="H40" s="54">
        <v>7772</v>
      </c>
      <c r="I40" s="65">
        <f t="shared" si="13"/>
        <v>-558</v>
      </c>
      <c r="J40" s="239">
        <f t="shared" si="2"/>
        <v>-6.6986794717887155E-2</v>
      </c>
      <c r="K40" s="26">
        <f t="shared" si="14"/>
        <v>-1138</v>
      </c>
      <c r="L40" s="18">
        <f t="shared" si="0"/>
        <v>-0.12772166105499438</v>
      </c>
    </row>
    <row r="41" spans="1:12" ht="15" customHeight="1">
      <c r="A41" s="11">
        <v>6</v>
      </c>
      <c r="B41" s="11" t="s">
        <v>30</v>
      </c>
      <c r="C41" s="54">
        <v>4181</v>
      </c>
      <c r="D41" s="54">
        <v>3519</v>
      </c>
      <c r="E41" s="54">
        <v>3097</v>
      </c>
      <c r="F41" s="54">
        <v>2842</v>
      </c>
      <c r="G41" s="26">
        <f>'[2]Z28_zamieszkal_ na_wsi '!G29</f>
        <v>2914</v>
      </c>
      <c r="H41" s="54">
        <v>2586</v>
      </c>
      <c r="I41" s="65">
        <f t="shared" si="13"/>
        <v>-328</v>
      </c>
      <c r="J41" s="239">
        <f t="shared" si="2"/>
        <v>-0.11256005490734386</v>
      </c>
      <c r="K41" s="26">
        <f t="shared" si="14"/>
        <v>-256</v>
      </c>
      <c r="L41" s="18">
        <f t="shared" si="0"/>
        <v>-9.0077410274454608E-2</v>
      </c>
    </row>
    <row r="42" spans="1:12" ht="15" customHeight="1">
      <c r="A42" s="11">
        <v>7</v>
      </c>
      <c r="B42" s="11" t="s">
        <v>31</v>
      </c>
      <c r="C42" s="54">
        <v>2291</v>
      </c>
      <c r="D42" s="54">
        <v>2144</v>
      </c>
      <c r="E42" s="54">
        <v>1786</v>
      </c>
      <c r="F42" s="54">
        <v>1311</v>
      </c>
      <c r="G42" s="26">
        <f>'[2]Z28_zamieszkal_ na_wsi '!G30</f>
        <v>1334</v>
      </c>
      <c r="H42" s="54">
        <v>1128</v>
      </c>
      <c r="I42" s="65">
        <f t="shared" si="13"/>
        <v>-206</v>
      </c>
      <c r="J42" s="239">
        <f t="shared" si="2"/>
        <v>-0.15442278860569716</v>
      </c>
      <c r="K42" s="26">
        <f t="shared" si="14"/>
        <v>-183</v>
      </c>
      <c r="L42" s="18">
        <f t="shared" si="0"/>
        <v>-0.13958810068649885</v>
      </c>
    </row>
    <row r="43" spans="1:12" s="167" customFormat="1" ht="15" customHeight="1">
      <c r="A43" s="11">
        <v>8</v>
      </c>
      <c r="B43" s="12" t="s">
        <v>109</v>
      </c>
      <c r="C43" s="16">
        <v>0</v>
      </c>
      <c r="D43" s="16">
        <v>0</v>
      </c>
      <c r="E43" s="16">
        <v>0</v>
      </c>
      <c r="F43" s="16">
        <v>0</v>
      </c>
      <c r="G43" s="26">
        <f>'[2]Z28_zamieszkal_ na_wsi '!G27</f>
        <v>0</v>
      </c>
      <c r="H43" s="54">
        <v>0</v>
      </c>
      <c r="I43" s="67">
        <f t="shared" ref="I43" si="15">H43-G43</f>
        <v>0</v>
      </c>
      <c r="J43" s="239" t="e">
        <f t="shared" si="2"/>
        <v>#DIV/0!</v>
      </c>
      <c r="K43" s="38">
        <f t="shared" ref="K43" si="16">H43-F43</f>
        <v>0</v>
      </c>
      <c r="L43" s="18" t="e">
        <f t="shared" si="0"/>
        <v>#DIV/0!</v>
      </c>
    </row>
    <row r="44" spans="1:12" s="164" customFormat="1" ht="17.100000000000001" customHeight="1">
      <c r="A44" s="420" t="s">
        <v>1566</v>
      </c>
      <c r="B44" s="420"/>
      <c r="C44" s="250">
        <f>SUM(C45:C48)</f>
        <v>11946</v>
      </c>
      <c r="D44" s="250">
        <f t="shared" ref="D44:K44" si="17">SUM(D45:D48)</f>
        <v>10438</v>
      </c>
      <c r="E44" s="250">
        <f t="shared" si="17"/>
        <v>9791</v>
      </c>
      <c r="F44" s="250">
        <f t="shared" si="17"/>
        <v>8346</v>
      </c>
      <c r="G44" s="250">
        <f t="shared" si="17"/>
        <v>8380</v>
      </c>
      <c r="H44" s="250">
        <f t="shared" si="17"/>
        <v>7407</v>
      </c>
      <c r="I44" s="250">
        <f t="shared" si="17"/>
        <v>-973</v>
      </c>
      <c r="J44" s="253">
        <f t="shared" si="2"/>
        <v>-0.11610978520286397</v>
      </c>
      <c r="K44" s="250">
        <f t="shared" si="17"/>
        <v>-939</v>
      </c>
      <c r="L44" s="252">
        <f t="shared" si="0"/>
        <v>-0.11250898634076203</v>
      </c>
    </row>
    <row r="45" spans="1:12" ht="15" customHeight="1">
      <c r="A45" s="11">
        <v>1</v>
      </c>
      <c r="B45" s="11" t="s">
        <v>22</v>
      </c>
      <c r="C45" s="54">
        <v>2334</v>
      </c>
      <c r="D45" s="54">
        <v>2008</v>
      </c>
      <c r="E45" s="54">
        <v>1947</v>
      </c>
      <c r="F45" s="54">
        <v>1715</v>
      </c>
      <c r="G45" s="26">
        <f>'[2]Z28_zamieszkal_ na_wsi '!G18</f>
        <v>1761</v>
      </c>
      <c r="H45" s="54">
        <v>1383</v>
      </c>
      <c r="I45" s="65">
        <f>H45-G45</f>
        <v>-378</v>
      </c>
      <c r="J45" s="239">
        <f t="shared" si="2"/>
        <v>-0.21465076660988075</v>
      </c>
      <c r="K45" s="26">
        <f>H45-F45</f>
        <v>-332</v>
      </c>
      <c r="L45" s="18">
        <f t="shared" si="0"/>
        <v>-0.1935860058309038</v>
      </c>
    </row>
    <row r="46" spans="1:12" ht="15" customHeight="1">
      <c r="A46" s="11">
        <v>2</v>
      </c>
      <c r="B46" s="11" t="s">
        <v>23</v>
      </c>
      <c r="C46" s="54">
        <v>6900</v>
      </c>
      <c r="D46" s="54">
        <v>5886</v>
      </c>
      <c r="E46" s="54">
        <v>5377</v>
      </c>
      <c r="F46" s="54">
        <v>4476</v>
      </c>
      <c r="G46" s="26">
        <f>'[2]Z28_zamieszkal_ na_wsi '!G20</f>
        <v>4392</v>
      </c>
      <c r="H46" s="54">
        <v>3969</v>
      </c>
      <c r="I46" s="65">
        <f>H46-G46</f>
        <v>-423</v>
      </c>
      <c r="J46" s="239">
        <f t="shared" si="2"/>
        <v>-9.6311475409836061E-2</v>
      </c>
      <c r="K46" s="26">
        <f>H46-F46</f>
        <v>-507</v>
      </c>
      <c r="L46" s="18">
        <f t="shared" si="0"/>
        <v>-0.11327077747989277</v>
      </c>
    </row>
    <row r="47" spans="1:12" ht="15" customHeight="1">
      <c r="A47" s="11">
        <v>3</v>
      </c>
      <c r="B47" s="11" t="s">
        <v>25</v>
      </c>
      <c r="C47" s="54">
        <v>2712</v>
      </c>
      <c r="D47" s="54">
        <v>2544</v>
      </c>
      <c r="E47" s="54">
        <v>2467</v>
      </c>
      <c r="F47" s="54">
        <v>2155</v>
      </c>
      <c r="G47" s="26">
        <f>'[2]Z28_zamieszkal_ na_wsi '!G21</f>
        <v>2227</v>
      </c>
      <c r="H47" s="54">
        <v>2055</v>
      </c>
      <c r="I47" s="65">
        <f>H47-G47</f>
        <v>-172</v>
      </c>
      <c r="J47" s="239">
        <f t="shared" si="2"/>
        <v>-7.7233947013920071E-2</v>
      </c>
      <c r="K47" s="26">
        <f>H47-F47</f>
        <v>-100</v>
      </c>
      <c r="L47" s="18">
        <f t="shared" si="0"/>
        <v>-4.6403712296983757E-2</v>
      </c>
    </row>
    <row r="48" spans="1:12" s="167" customFormat="1" ht="15" customHeight="1">
      <c r="A48" s="11">
        <v>4</v>
      </c>
      <c r="B48" s="12" t="s">
        <v>24</v>
      </c>
      <c r="C48" s="16">
        <v>0</v>
      </c>
      <c r="D48" s="16">
        <v>0</v>
      </c>
      <c r="E48" s="16">
        <v>0</v>
      </c>
      <c r="F48" s="16">
        <v>0</v>
      </c>
      <c r="G48" s="26">
        <f>'[2]Z28_zamieszkal_ na_wsi '!G19</f>
        <v>0</v>
      </c>
      <c r="H48" s="54">
        <v>0</v>
      </c>
      <c r="I48" s="67">
        <f>H48-G48</f>
        <v>0</v>
      </c>
      <c r="J48" s="239" t="e">
        <f t="shared" si="2"/>
        <v>#DIV/0!</v>
      </c>
      <c r="K48" s="67">
        <f>H48-F48</f>
        <v>0</v>
      </c>
      <c r="L48" s="18" t="e">
        <f t="shared" si="0"/>
        <v>#DIV/0!</v>
      </c>
    </row>
    <row r="49" spans="1:12" s="164" customFormat="1" ht="17.100000000000001" customHeight="1">
      <c r="A49" s="420" t="s">
        <v>1560</v>
      </c>
      <c r="B49" s="420"/>
      <c r="C49" s="254">
        <f>SUM(C50:C55)</f>
        <v>12600</v>
      </c>
      <c r="D49" s="254">
        <f t="shared" ref="D49:K49" si="18">SUM(D50:D55)</f>
        <v>10982</v>
      </c>
      <c r="E49" s="254">
        <f t="shared" si="18"/>
        <v>9654</v>
      </c>
      <c r="F49" s="254">
        <f t="shared" si="18"/>
        <v>8000</v>
      </c>
      <c r="G49" s="254">
        <f t="shared" si="18"/>
        <v>7632</v>
      </c>
      <c r="H49" s="254">
        <f t="shared" si="18"/>
        <v>6681</v>
      </c>
      <c r="I49" s="254">
        <f t="shared" si="18"/>
        <v>-951</v>
      </c>
      <c r="J49" s="253">
        <f t="shared" si="2"/>
        <v>-0.12460691823899371</v>
      </c>
      <c r="K49" s="254">
        <f t="shared" si="18"/>
        <v>-1319</v>
      </c>
      <c r="L49" s="252">
        <f t="shared" si="0"/>
        <v>-0.16487499999999999</v>
      </c>
    </row>
    <row r="50" spans="1:12" ht="15" customHeight="1">
      <c r="A50" s="11">
        <v>1</v>
      </c>
      <c r="B50" s="11" t="s">
        <v>34</v>
      </c>
      <c r="C50" s="54">
        <v>4212</v>
      </c>
      <c r="D50" s="54">
        <v>3876</v>
      </c>
      <c r="E50" s="54">
        <v>3529</v>
      </c>
      <c r="F50" s="54">
        <v>2841</v>
      </c>
      <c r="G50" s="26">
        <f>'[2]Z28_zamieszkal_ na_wsi '!G37</f>
        <v>2922</v>
      </c>
      <c r="H50" s="54">
        <v>2618</v>
      </c>
      <c r="I50" s="65">
        <f t="shared" ref="I50:I55" si="19">H50-G50</f>
        <v>-304</v>
      </c>
      <c r="J50" s="239">
        <f t="shared" si="2"/>
        <v>-0.10403832991101986</v>
      </c>
      <c r="K50" s="26">
        <f t="shared" ref="K50:K55" si="20">H50-F50</f>
        <v>-223</v>
      </c>
      <c r="L50" s="18">
        <f t="shared" si="0"/>
        <v>-7.8493488208377329E-2</v>
      </c>
    </row>
    <row r="51" spans="1:12" ht="15" customHeight="1">
      <c r="A51" s="11">
        <v>2</v>
      </c>
      <c r="B51" s="11" t="s">
        <v>115</v>
      </c>
      <c r="C51" s="54">
        <v>1150</v>
      </c>
      <c r="D51" s="54">
        <v>1071</v>
      </c>
      <c r="E51" s="54">
        <v>969</v>
      </c>
      <c r="F51" s="54">
        <v>742</v>
      </c>
      <c r="G51" s="26">
        <f>'[2]Z28_zamieszkal_ na_wsi '!G32</f>
        <v>737</v>
      </c>
      <c r="H51" s="54">
        <v>596</v>
      </c>
      <c r="I51" s="65">
        <f t="shared" si="19"/>
        <v>-141</v>
      </c>
      <c r="J51" s="239">
        <f t="shared" si="2"/>
        <v>-0.19131614654002713</v>
      </c>
      <c r="K51" s="26">
        <f t="shared" si="20"/>
        <v>-146</v>
      </c>
      <c r="L51" s="18">
        <f t="shared" si="0"/>
        <v>-0.19676549865229109</v>
      </c>
    </row>
    <row r="52" spans="1:12" ht="15" customHeight="1">
      <c r="A52" s="11">
        <v>2</v>
      </c>
      <c r="B52" s="11" t="s">
        <v>32</v>
      </c>
      <c r="C52" s="54">
        <v>3293</v>
      </c>
      <c r="D52" s="54">
        <v>2578</v>
      </c>
      <c r="E52" s="54">
        <v>2296</v>
      </c>
      <c r="F52" s="54">
        <v>2062</v>
      </c>
      <c r="G52" s="26">
        <f>'[2]Z28_zamieszkal_ na_wsi '!G34</f>
        <v>1894</v>
      </c>
      <c r="H52" s="54">
        <v>1650</v>
      </c>
      <c r="I52" s="65">
        <f t="shared" si="19"/>
        <v>-244</v>
      </c>
      <c r="J52" s="239">
        <f t="shared" si="2"/>
        <v>-0.12882787750791974</v>
      </c>
      <c r="K52" s="26">
        <f t="shared" si="20"/>
        <v>-412</v>
      </c>
      <c r="L52" s="18">
        <f t="shared" si="0"/>
        <v>-0.19980601357904948</v>
      </c>
    </row>
    <row r="53" spans="1:12" ht="15" customHeight="1">
      <c r="A53" s="11">
        <v>2.6666666666666701</v>
      </c>
      <c r="B53" s="11" t="s">
        <v>33</v>
      </c>
      <c r="C53" s="54">
        <v>1376</v>
      </c>
      <c r="D53" s="54">
        <v>1247</v>
      </c>
      <c r="E53" s="54">
        <v>1025</v>
      </c>
      <c r="F53" s="54">
        <v>780</v>
      </c>
      <c r="G53" s="26">
        <f>'[2]Z28_zamieszkal_ na_wsi '!G35</f>
        <v>792</v>
      </c>
      <c r="H53" s="54">
        <v>697</v>
      </c>
      <c r="I53" s="65">
        <f t="shared" si="19"/>
        <v>-95</v>
      </c>
      <c r="J53" s="239">
        <f t="shared" si="2"/>
        <v>-0.11994949494949494</v>
      </c>
      <c r="K53" s="26">
        <f t="shared" si="20"/>
        <v>-83</v>
      </c>
      <c r="L53" s="18">
        <f t="shared" si="0"/>
        <v>-0.10641025641025641</v>
      </c>
    </row>
    <row r="54" spans="1:12" ht="15" customHeight="1">
      <c r="A54" s="11">
        <v>3.1666666666666701</v>
      </c>
      <c r="B54" s="11" t="s">
        <v>45</v>
      </c>
      <c r="C54" s="54">
        <v>2569</v>
      </c>
      <c r="D54" s="54">
        <v>2210</v>
      </c>
      <c r="E54" s="54">
        <v>1835</v>
      </c>
      <c r="F54" s="54">
        <v>1575</v>
      </c>
      <c r="G54" s="26">
        <f>'[2]Z28_zamieszkal_ na_wsi '!G50</f>
        <v>1287</v>
      </c>
      <c r="H54" s="54">
        <v>1120</v>
      </c>
      <c r="I54" s="65">
        <f t="shared" si="19"/>
        <v>-167</v>
      </c>
      <c r="J54" s="239">
        <f t="shared" si="2"/>
        <v>-0.12975912975912976</v>
      </c>
      <c r="K54" s="26">
        <f t="shared" si="20"/>
        <v>-455</v>
      </c>
      <c r="L54" s="18">
        <f t="shared" si="0"/>
        <v>-0.28888888888888886</v>
      </c>
    </row>
    <row r="55" spans="1:12" s="167" customFormat="1" ht="15" customHeight="1">
      <c r="A55" s="11">
        <v>3.6666666666666701</v>
      </c>
      <c r="B55" s="12" t="s">
        <v>117</v>
      </c>
      <c r="C55" s="16">
        <v>0</v>
      </c>
      <c r="D55" s="16">
        <v>0</v>
      </c>
      <c r="E55" s="16">
        <v>0</v>
      </c>
      <c r="F55" s="16">
        <v>0</v>
      </c>
      <c r="G55" s="26">
        <f>'[2]Z28_zamieszkal_ na_wsi '!G33</f>
        <v>0</v>
      </c>
      <c r="H55" s="54">
        <v>0</v>
      </c>
      <c r="I55" s="67">
        <f t="shared" si="19"/>
        <v>0</v>
      </c>
      <c r="J55" s="239" t="e">
        <f t="shared" si="2"/>
        <v>#DIV/0!</v>
      </c>
      <c r="K55" s="38">
        <f t="shared" si="20"/>
        <v>0</v>
      </c>
      <c r="L55" s="18" t="e">
        <f t="shared" si="0"/>
        <v>#DIV/0!</v>
      </c>
    </row>
    <row r="56" spans="1:12" s="164" customFormat="1" ht="17.100000000000001" customHeight="1">
      <c r="A56" s="420" t="s">
        <v>1561</v>
      </c>
      <c r="B56" s="420"/>
      <c r="C56" s="254">
        <f>SUM(C57:C59)</f>
        <v>5427</v>
      </c>
      <c r="D56" s="254">
        <f t="shared" ref="D56:K56" si="21">SUM(D57:D59)</f>
        <v>4635</v>
      </c>
      <c r="E56" s="254">
        <f t="shared" si="21"/>
        <v>3101</v>
      </c>
      <c r="F56" s="254">
        <f t="shared" si="21"/>
        <v>3253</v>
      </c>
      <c r="G56" s="254">
        <f t="shared" si="21"/>
        <v>3102</v>
      </c>
      <c r="H56" s="254">
        <f t="shared" si="21"/>
        <v>2870</v>
      </c>
      <c r="I56" s="254">
        <f t="shared" si="21"/>
        <v>-232</v>
      </c>
      <c r="J56" s="253">
        <f t="shared" si="2"/>
        <v>-7.4790457769181168E-2</v>
      </c>
      <c r="K56" s="254">
        <f t="shared" si="21"/>
        <v>-383</v>
      </c>
      <c r="L56" s="252">
        <f t="shared" si="0"/>
        <v>-0.11773747310175223</v>
      </c>
    </row>
    <row r="57" spans="1:12" ht="15" customHeight="1">
      <c r="A57" s="11">
        <v>1</v>
      </c>
      <c r="B57" s="11" t="s">
        <v>36</v>
      </c>
      <c r="C57" s="54">
        <v>1828</v>
      </c>
      <c r="D57" s="54">
        <v>1404</v>
      </c>
      <c r="E57" s="54">
        <v>1181</v>
      </c>
      <c r="F57" s="54">
        <v>676</v>
      </c>
      <c r="G57" s="26">
        <f>'[2]Z28_zamieszkal_ na_wsi '!G39</f>
        <v>649</v>
      </c>
      <c r="H57" s="54">
        <v>609</v>
      </c>
      <c r="I57" s="65">
        <f t="shared" ref="I57:I59" si="22">H57-G57</f>
        <v>-40</v>
      </c>
      <c r="J57" s="239">
        <f t="shared" si="2"/>
        <v>-6.1633281972265024E-2</v>
      </c>
      <c r="K57" s="26">
        <f t="shared" ref="K57:K59" si="23">H57-F57</f>
        <v>-67</v>
      </c>
      <c r="L57" s="18">
        <f t="shared" si="0"/>
        <v>-9.9112426035502965E-2</v>
      </c>
    </row>
    <row r="58" spans="1:12" ht="15" customHeight="1">
      <c r="A58" s="11">
        <v>2</v>
      </c>
      <c r="B58" s="11" t="s">
        <v>43</v>
      </c>
      <c r="C58" s="54">
        <v>2001</v>
      </c>
      <c r="D58" s="54">
        <v>1758</v>
      </c>
      <c r="E58" s="54">
        <v>1539</v>
      </c>
      <c r="F58" s="54">
        <v>1326</v>
      </c>
      <c r="G58" s="26">
        <f>'[2]Z28_zamieszkal_ na_wsi '!G47</f>
        <v>1271</v>
      </c>
      <c r="H58" s="54">
        <v>1144</v>
      </c>
      <c r="I58" s="65">
        <f t="shared" si="22"/>
        <v>-127</v>
      </c>
      <c r="J58" s="239">
        <f t="shared" si="2"/>
        <v>-9.9921321793863094E-2</v>
      </c>
      <c r="K58" s="26">
        <f t="shared" si="23"/>
        <v>-182</v>
      </c>
      <c r="L58" s="18">
        <f t="shared" si="0"/>
        <v>-0.13725490196078433</v>
      </c>
    </row>
    <row r="59" spans="1:12" ht="15" customHeight="1">
      <c r="A59" s="11">
        <v>3</v>
      </c>
      <c r="B59" s="11" t="s">
        <v>48</v>
      </c>
      <c r="C59" s="54">
        <v>1598</v>
      </c>
      <c r="D59" s="54">
        <v>1473</v>
      </c>
      <c r="E59" s="54">
        <v>381</v>
      </c>
      <c r="F59" s="54">
        <v>1251</v>
      </c>
      <c r="G59" s="26">
        <f>'[2]Z28_zamieszkal_ na_wsi '!G53</f>
        <v>1182</v>
      </c>
      <c r="H59" s="54">
        <v>1117</v>
      </c>
      <c r="I59" s="65">
        <f t="shared" si="22"/>
        <v>-65</v>
      </c>
      <c r="J59" s="239">
        <f t="shared" si="2"/>
        <v>-5.499153976311337E-2</v>
      </c>
      <c r="K59" s="26">
        <f t="shared" si="23"/>
        <v>-134</v>
      </c>
      <c r="L59" s="18">
        <f t="shared" si="0"/>
        <v>-0.10711430855315747</v>
      </c>
    </row>
    <row r="60" spans="1:12">
      <c r="E60" s="168"/>
      <c r="G60" s="168"/>
      <c r="H60" s="168"/>
      <c r="I60" s="169"/>
      <c r="J60" s="169"/>
      <c r="K60" s="169"/>
    </row>
  </sheetData>
  <mergeCells count="24">
    <mergeCell ref="A49:B49"/>
    <mergeCell ref="A56:B56"/>
    <mergeCell ref="A35:B35"/>
    <mergeCell ref="A6:B6"/>
    <mergeCell ref="A7:B7"/>
    <mergeCell ref="A28:B28"/>
    <mergeCell ref="A8:B8"/>
    <mergeCell ref="A10:B10"/>
    <mergeCell ref="A15:B15"/>
    <mergeCell ref="A21:B21"/>
    <mergeCell ref="A22:B22"/>
    <mergeCell ref="A44:B44"/>
    <mergeCell ref="A1:L1"/>
    <mergeCell ref="A5:B5"/>
    <mergeCell ref="A3:A4"/>
    <mergeCell ref="B3:B4"/>
    <mergeCell ref="D3:D4"/>
    <mergeCell ref="C3:C4"/>
    <mergeCell ref="F3:F4"/>
    <mergeCell ref="E3:E4"/>
    <mergeCell ref="H3:H4"/>
    <mergeCell ref="G3:G4"/>
    <mergeCell ref="A2:L2"/>
    <mergeCell ref="I3:L3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M61"/>
  <sheetViews>
    <sheetView zoomScaleNormal="100" zoomScaleSheetLayoutView="75" workbookViewId="0">
      <selection activeCell="S16" sqref="S16"/>
    </sheetView>
  </sheetViews>
  <sheetFormatPr defaultRowHeight="12.75"/>
  <cols>
    <col min="1" max="1" width="3.140625" style="389" customWidth="1"/>
    <col min="2" max="2" width="17.42578125" style="389" customWidth="1"/>
    <col min="3" max="3" width="10" style="389" customWidth="1"/>
    <col min="4" max="4" width="9.42578125" style="389" customWidth="1"/>
    <col min="5" max="5" width="8.5703125" style="389" customWidth="1"/>
    <col min="6" max="6" width="10" style="389" customWidth="1"/>
    <col min="7" max="7" width="9.28515625" style="389" customWidth="1"/>
    <col min="8" max="8" width="11.42578125" style="389" customWidth="1"/>
    <col min="9" max="9" width="11" style="163" customWidth="1"/>
    <col min="10" max="10" width="9" style="389" customWidth="1"/>
    <col min="11" max="11" width="11" style="142" customWidth="1"/>
    <col min="12" max="16384" width="9.140625" style="389"/>
  </cols>
  <sheetData>
    <row r="1" spans="1:13" s="391" customFormat="1" ht="15.75" customHeight="1">
      <c r="A1" s="424" t="s">
        <v>6</v>
      </c>
      <c r="B1" s="424"/>
      <c r="C1" s="424"/>
      <c r="D1" s="424"/>
      <c r="E1" s="424"/>
      <c r="F1" s="424"/>
      <c r="G1" s="424"/>
      <c r="H1" s="424"/>
      <c r="I1" s="469"/>
      <c r="J1" s="469"/>
      <c r="K1" s="469"/>
    </row>
    <row r="2" spans="1:13" ht="22.5" customHeight="1">
      <c r="A2" s="452" t="s">
        <v>64</v>
      </c>
      <c r="B2" s="452"/>
      <c r="C2" s="452"/>
      <c r="D2" s="452"/>
      <c r="E2" s="452"/>
      <c r="F2" s="452"/>
      <c r="G2" s="452"/>
      <c r="H2" s="452"/>
      <c r="I2" s="460"/>
      <c r="J2" s="460"/>
      <c r="K2" s="460"/>
    </row>
    <row r="3" spans="1:13" ht="14.25" customHeight="1">
      <c r="A3" s="426" t="s">
        <v>85</v>
      </c>
      <c r="B3" s="427" t="s">
        <v>86</v>
      </c>
      <c r="C3" s="427" t="s">
        <v>1413</v>
      </c>
      <c r="D3" s="445"/>
      <c r="E3" s="461" t="s">
        <v>65</v>
      </c>
      <c r="F3" s="427" t="s">
        <v>1473</v>
      </c>
      <c r="G3" s="445"/>
      <c r="H3" s="461" t="s">
        <v>65</v>
      </c>
      <c r="I3" s="427" t="s">
        <v>1459</v>
      </c>
      <c r="J3" s="445"/>
      <c r="K3" s="470" t="s">
        <v>65</v>
      </c>
    </row>
    <row r="4" spans="1:13" ht="78" customHeight="1">
      <c r="A4" s="426"/>
      <c r="B4" s="427"/>
      <c r="C4" s="158" t="s">
        <v>60</v>
      </c>
      <c r="D4" s="159" t="s">
        <v>66</v>
      </c>
      <c r="E4" s="462"/>
      <c r="F4" s="160" t="s">
        <v>60</v>
      </c>
      <c r="G4" s="159" t="s">
        <v>66</v>
      </c>
      <c r="H4" s="462"/>
      <c r="I4" s="158" t="s">
        <v>60</v>
      </c>
      <c r="J4" s="159" t="s">
        <v>66</v>
      </c>
      <c r="K4" s="471"/>
    </row>
    <row r="5" spans="1:13" s="71" customFormat="1" ht="20.25" customHeight="1">
      <c r="A5" s="422" t="s">
        <v>67</v>
      </c>
      <c r="B5" s="422"/>
      <c r="C5" s="161">
        <v>1151647</v>
      </c>
      <c r="D5" s="161">
        <v>508298</v>
      </c>
      <c r="E5" s="15">
        <f>SUM(D5/C5)</f>
        <v>0.44136614778660477</v>
      </c>
      <c r="F5" s="162">
        <v>1081746</v>
      </c>
      <c r="G5" s="161">
        <v>493055</v>
      </c>
      <c r="H5" s="15">
        <f>+G5/F5</f>
        <v>0.45579553795438116</v>
      </c>
      <c r="I5" s="161">
        <v>967900</v>
      </c>
      <c r="J5" s="161">
        <v>434611</v>
      </c>
      <c r="K5" s="15">
        <f>SUM(J5/I5)</f>
        <v>0.4490246926335365</v>
      </c>
      <c r="L5" s="404"/>
      <c r="M5" s="404"/>
    </row>
    <row r="6" spans="1:13" s="10" customFormat="1" ht="27.95" customHeight="1">
      <c r="A6" s="423" t="s">
        <v>87</v>
      </c>
      <c r="B6" s="423"/>
      <c r="C6" s="245">
        <f>SUM(C7+C21)</f>
        <v>168342</v>
      </c>
      <c r="D6" s="245">
        <f t="shared" ref="D6:J6" si="0">SUM(D7+D21)</f>
        <v>73508</v>
      </c>
      <c r="E6" s="191">
        <f t="shared" ref="E6:E59" si="1">SUM(D6/C6)</f>
        <v>0.43665870668044815</v>
      </c>
      <c r="F6" s="245">
        <f t="shared" si="0"/>
        <v>154068</v>
      </c>
      <c r="G6" s="245">
        <f t="shared" si="0"/>
        <v>69682</v>
      </c>
      <c r="H6" s="191">
        <f t="shared" ref="H6:H59" si="2">+G6/F6</f>
        <v>0.45228081107043644</v>
      </c>
      <c r="I6" s="245">
        <f t="shared" si="0"/>
        <v>140080</v>
      </c>
      <c r="J6" s="245">
        <f t="shared" si="0"/>
        <v>63083</v>
      </c>
      <c r="K6" s="191">
        <f t="shared" ref="K6:K59" si="3">SUM(J6/I6)</f>
        <v>0.45033552255853798</v>
      </c>
    </row>
    <row r="7" spans="1:13" ht="17.100000000000001" customHeight="1">
      <c r="A7" s="421" t="s">
        <v>1568</v>
      </c>
      <c r="B7" s="463"/>
      <c r="C7" s="240">
        <f>SUM(C8+C10+C15)</f>
        <v>59537</v>
      </c>
      <c r="D7" s="240">
        <f t="shared" ref="D7:J7" si="4">SUM(D8+D10+D15)</f>
        <v>12880</v>
      </c>
      <c r="E7" s="41">
        <f t="shared" si="1"/>
        <v>0.2163360599291197</v>
      </c>
      <c r="F7" s="240">
        <f t="shared" si="4"/>
        <v>51440</v>
      </c>
      <c r="G7" s="240">
        <f t="shared" si="4"/>
        <v>11433</v>
      </c>
      <c r="H7" s="41">
        <f t="shared" si="2"/>
        <v>0.22225894245723174</v>
      </c>
      <c r="I7" s="240">
        <f t="shared" si="4"/>
        <v>46130</v>
      </c>
      <c r="J7" s="240">
        <f t="shared" si="4"/>
        <v>10312</v>
      </c>
      <c r="K7" s="41">
        <f t="shared" si="3"/>
        <v>0.22354216345111641</v>
      </c>
    </row>
    <row r="8" spans="1:13" ht="17.100000000000001" customHeight="1">
      <c r="A8" s="420" t="s">
        <v>1553</v>
      </c>
      <c r="B8" s="420"/>
      <c r="C8" s="250">
        <f>C9</f>
        <v>30431</v>
      </c>
      <c r="D8" s="250">
        <f t="shared" ref="D8:J8" si="5">D9</f>
        <v>0</v>
      </c>
      <c r="E8" s="252">
        <f t="shared" si="1"/>
        <v>0</v>
      </c>
      <c r="F8" s="250">
        <f t="shared" si="5"/>
        <v>26056</v>
      </c>
      <c r="G8" s="250">
        <f t="shared" si="5"/>
        <v>0</v>
      </c>
      <c r="H8" s="252">
        <f t="shared" si="2"/>
        <v>0</v>
      </c>
      <c r="I8" s="250">
        <f t="shared" si="5"/>
        <v>22792</v>
      </c>
      <c r="J8" s="250">
        <f t="shared" si="5"/>
        <v>0</v>
      </c>
      <c r="K8" s="252">
        <f t="shared" si="3"/>
        <v>0</v>
      </c>
    </row>
    <row r="9" spans="1:13" s="21" customFormat="1" ht="15" customHeight="1">
      <c r="A9" s="390">
        <v>1</v>
      </c>
      <c r="B9" s="79" t="s">
        <v>80</v>
      </c>
      <c r="C9" s="16">
        <v>30431</v>
      </c>
      <c r="D9" s="16">
        <v>0</v>
      </c>
      <c r="E9" s="18">
        <f t="shared" si="1"/>
        <v>0</v>
      </c>
      <c r="F9" s="16">
        <f>'[2]Z29_udział_zamieszkal_na _wsi'!L48</f>
        <v>26056</v>
      </c>
      <c r="G9" s="16">
        <f>'[2]Z29_udział_zamieszkal_na _wsi'!M48</f>
        <v>0</v>
      </c>
      <c r="H9" s="18">
        <f t="shared" si="2"/>
        <v>0</v>
      </c>
      <c r="I9" s="16">
        <v>22792</v>
      </c>
      <c r="J9" s="16">
        <v>0</v>
      </c>
      <c r="K9" s="18">
        <f t="shared" si="3"/>
        <v>0</v>
      </c>
    </row>
    <row r="10" spans="1:13" s="391" customFormat="1" ht="17.100000000000001" customHeight="1">
      <c r="A10" s="420" t="s">
        <v>1569</v>
      </c>
      <c r="B10" s="420"/>
      <c r="C10" s="250">
        <f>SUM(C11:C14)</f>
        <v>16368</v>
      </c>
      <c r="D10" s="250">
        <f t="shared" ref="D10:J10" si="6">SUM(D11:D14)</f>
        <v>6694</v>
      </c>
      <c r="E10" s="252">
        <f t="shared" si="1"/>
        <v>0.40896871945259045</v>
      </c>
      <c r="F10" s="250">
        <f t="shared" si="6"/>
        <v>14197</v>
      </c>
      <c r="G10" s="250">
        <f t="shared" si="6"/>
        <v>6007</v>
      </c>
      <c r="H10" s="252">
        <f t="shared" si="2"/>
        <v>0.42311756004789747</v>
      </c>
      <c r="I10" s="250">
        <f t="shared" si="6"/>
        <v>13025</v>
      </c>
      <c r="J10" s="250">
        <f t="shared" si="6"/>
        <v>5367</v>
      </c>
      <c r="K10" s="252">
        <f t="shared" si="3"/>
        <v>0.41205374280230328</v>
      </c>
    </row>
    <row r="11" spans="1:13" ht="15" customHeight="1">
      <c r="A11" s="412">
        <v>1</v>
      </c>
      <c r="B11" s="73" t="s">
        <v>122</v>
      </c>
      <c r="C11" s="54">
        <v>3104</v>
      </c>
      <c r="D11" s="54">
        <v>1460</v>
      </c>
      <c r="E11" s="18">
        <f t="shared" si="1"/>
        <v>0.47036082474226804</v>
      </c>
      <c r="F11" s="54">
        <f>'[2]Z29_udział_zamieszkal_na _wsi'!L40</f>
        <v>2508</v>
      </c>
      <c r="G11" s="54">
        <f>'[2]Z29_udział_zamieszkal_na _wsi'!M40</f>
        <v>1191</v>
      </c>
      <c r="H11" s="18">
        <f t="shared" si="2"/>
        <v>0.47488038277511962</v>
      </c>
      <c r="I11" s="54">
        <v>2366</v>
      </c>
      <c r="J11" s="54">
        <v>1100</v>
      </c>
      <c r="K11" s="18">
        <f t="shared" si="3"/>
        <v>0.46491969568892644</v>
      </c>
    </row>
    <row r="12" spans="1:13" ht="15" customHeight="1">
      <c r="A12" s="412">
        <v>2</v>
      </c>
      <c r="B12" s="73" t="s">
        <v>123</v>
      </c>
      <c r="C12" s="54">
        <v>2849</v>
      </c>
      <c r="D12" s="54">
        <v>1499</v>
      </c>
      <c r="E12" s="18">
        <f t="shared" si="1"/>
        <v>0.52614952614952615</v>
      </c>
      <c r="F12" s="54">
        <f>'[2]Z29_udział_zamieszkal_na _wsi'!L41</f>
        <v>2614</v>
      </c>
      <c r="G12" s="54">
        <f>'[2]Z29_udział_zamieszkal_na _wsi'!M41</f>
        <v>1386</v>
      </c>
      <c r="H12" s="18">
        <f t="shared" si="2"/>
        <v>0.5302218821729151</v>
      </c>
      <c r="I12" s="54">
        <v>2558</v>
      </c>
      <c r="J12" s="54">
        <v>1346</v>
      </c>
      <c r="K12" s="18">
        <f t="shared" si="3"/>
        <v>0.52619233776387808</v>
      </c>
    </row>
    <row r="13" spans="1:13" ht="15" customHeight="1">
      <c r="A13" s="412">
        <v>3</v>
      </c>
      <c r="B13" s="73" t="s">
        <v>125</v>
      </c>
      <c r="C13" s="54">
        <v>2595</v>
      </c>
      <c r="D13" s="54">
        <v>854</v>
      </c>
      <c r="E13" s="18">
        <f t="shared" si="1"/>
        <v>0.32909441233140657</v>
      </c>
      <c r="F13" s="54">
        <f>'[2]Z29_udział_zamieszkal_na _wsi'!L43</f>
        <v>2399</v>
      </c>
      <c r="G13" s="54">
        <f>'[2]Z29_udział_zamieszkal_na _wsi'!M43</f>
        <v>824</v>
      </c>
      <c r="H13" s="18">
        <f t="shared" si="2"/>
        <v>0.34347644852021675</v>
      </c>
      <c r="I13" s="54">
        <v>2159</v>
      </c>
      <c r="J13" s="54">
        <v>743</v>
      </c>
      <c r="K13" s="18">
        <f t="shared" si="3"/>
        <v>0.34414080592867069</v>
      </c>
    </row>
    <row r="14" spans="1:13" ht="15" customHeight="1">
      <c r="A14" s="412">
        <v>4</v>
      </c>
      <c r="B14" s="73" t="s">
        <v>132</v>
      </c>
      <c r="C14" s="54">
        <v>7820</v>
      </c>
      <c r="D14" s="54">
        <v>2881</v>
      </c>
      <c r="E14" s="18">
        <f t="shared" si="1"/>
        <v>0.36841432225063936</v>
      </c>
      <c r="F14" s="54">
        <f>'[2]Z29_udział_zamieszkal_na _wsi'!L51</f>
        <v>6676</v>
      </c>
      <c r="G14" s="54">
        <f>'[2]Z29_udział_zamieszkal_na _wsi'!M51</f>
        <v>2606</v>
      </c>
      <c r="H14" s="18">
        <f t="shared" si="2"/>
        <v>0.39035350509286998</v>
      </c>
      <c r="I14" s="54">
        <v>5942</v>
      </c>
      <c r="J14" s="54">
        <v>2178</v>
      </c>
      <c r="K14" s="18">
        <f t="shared" si="3"/>
        <v>0.36654325143049477</v>
      </c>
    </row>
    <row r="15" spans="1:13" s="391" customFormat="1" ht="17.100000000000001" customHeight="1">
      <c r="A15" s="420" t="s">
        <v>1570</v>
      </c>
      <c r="B15" s="420"/>
      <c r="C15" s="250">
        <f>SUM(C16:C20)</f>
        <v>12738</v>
      </c>
      <c r="D15" s="250">
        <f t="shared" ref="D15:J15" si="7">SUM(D16:D20)</f>
        <v>6186</v>
      </c>
      <c r="E15" s="252">
        <f t="shared" si="1"/>
        <v>0.48563353744700893</v>
      </c>
      <c r="F15" s="250">
        <f t="shared" si="7"/>
        <v>11187</v>
      </c>
      <c r="G15" s="250">
        <f t="shared" si="7"/>
        <v>5426</v>
      </c>
      <c r="H15" s="252">
        <f t="shared" si="2"/>
        <v>0.48502726378832572</v>
      </c>
      <c r="I15" s="250">
        <f t="shared" si="7"/>
        <v>10313</v>
      </c>
      <c r="J15" s="250">
        <f t="shared" si="7"/>
        <v>4945</v>
      </c>
      <c r="K15" s="252">
        <f t="shared" si="3"/>
        <v>0.47949190342286435</v>
      </c>
    </row>
    <row r="16" spans="1:13" ht="15" customHeight="1">
      <c r="A16" s="412">
        <v>1</v>
      </c>
      <c r="B16" s="73" t="s">
        <v>120</v>
      </c>
      <c r="C16" s="54">
        <v>1281</v>
      </c>
      <c r="D16" s="54">
        <v>587</v>
      </c>
      <c r="E16" s="18">
        <f t="shared" si="1"/>
        <v>0.45823575331772054</v>
      </c>
      <c r="F16" s="54">
        <f>'[2]Z29_udział_zamieszkal_na _wsi'!L38</f>
        <v>1145</v>
      </c>
      <c r="G16" s="54">
        <f>'[2]Z29_udział_zamieszkal_na _wsi'!M38</f>
        <v>524</v>
      </c>
      <c r="H16" s="18">
        <f t="shared" si="2"/>
        <v>0.45764192139737991</v>
      </c>
      <c r="I16" s="54">
        <v>1095</v>
      </c>
      <c r="J16" s="54">
        <v>482</v>
      </c>
      <c r="K16" s="18">
        <f t="shared" si="3"/>
        <v>0.44018264840182647</v>
      </c>
    </row>
    <row r="17" spans="1:11" ht="15" customHeight="1">
      <c r="A17" s="412">
        <v>2</v>
      </c>
      <c r="B17" s="73" t="s">
        <v>124</v>
      </c>
      <c r="C17" s="54">
        <v>2327</v>
      </c>
      <c r="D17" s="54">
        <v>1128</v>
      </c>
      <c r="E17" s="18">
        <f t="shared" si="1"/>
        <v>0.48474430597335627</v>
      </c>
      <c r="F17" s="54">
        <f>'[2]Z29_udział_zamieszkal_na _wsi'!L42</f>
        <v>1903</v>
      </c>
      <c r="G17" s="54">
        <f>'[2]Z29_udział_zamieszkal_na _wsi'!M42</f>
        <v>891</v>
      </c>
      <c r="H17" s="18">
        <f t="shared" si="2"/>
        <v>0.46820809248554912</v>
      </c>
      <c r="I17" s="54">
        <v>1814</v>
      </c>
      <c r="J17" s="54">
        <v>845</v>
      </c>
      <c r="K17" s="18">
        <f t="shared" si="3"/>
        <v>0.46582138919514882</v>
      </c>
    </row>
    <row r="18" spans="1:11" ht="15" customHeight="1">
      <c r="A18" s="412">
        <v>3</v>
      </c>
      <c r="B18" s="73" t="s">
        <v>126</v>
      </c>
      <c r="C18" s="54">
        <v>4080</v>
      </c>
      <c r="D18" s="54">
        <v>2190</v>
      </c>
      <c r="E18" s="18">
        <f t="shared" si="1"/>
        <v>0.53676470588235292</v>
      </c>
      <c r="F18" s="54">
        <f>'[2]Z29_udział_zamieszkal_na _wsi'!L44</f>
        <v>3841</v>
      </c>
      <c r="G18" s="54">
        <f>'[2]Z29_udział_zamieszkal_na _wsi'!M44</f>
        <v>2076</v>
      </c>
      <c r="H18" s="18">
        <f t="shared" si="2"/>
        <v>0.54048424889351732</v>
      </c>
      <c r="I18" s="54">
        <v>3459</v>
      </c>
      <c r="J18" s="54">
        <v>1860</v>
      </c>
      <c r="K18" s="18">
        <f t="shared" si="3"/>
        <v>0.53772766695576757</v>
      </c>
    </row>
    <row r="19" spans="1:11" ht="15" customHeight="1">
      <c r="A19" s="412">
        <v>4</v>
      </c>
      <c r="B19" s="73" t="s">
        <v>127</v>
      </c>
      <c r="C19" s="54">
        <v>3412</v>
      </c>
      <c r="D19" s="54">
        <v>1186</v>
      </c>
      <c r="E19" s="18">
        <f t="shared" si="1"/>
        <v>0.34759671746776083</v>
      </c>
      <c r="F19" s="54">
        <f>'[2]Z29_udział_zamieszkal_na _wsi'!L45</f>
        <v>2897</v>
      </c>
      <c r="G19" s="54">
        <f>'[2]Z29_udział_zamieszkal_na _wsi'!M45</f>
        <v>1023</v>
      </c>
      <c r="H19" s="18">
        <f t="shared" si="2"/>
        <v>0.35312392129789438</v>
      </c>
      <c r="I19" s="54">
        <v>2733</v>
      </c>
      <c r="J19" s="54">
        <v>963</v>
      </c>
      <c r="K19" s="18">
        <f t="shared" si="3"/>
        <v>0.35236004390779363</v>
      </c>
    </row>
    <row r="20" spans="1:11" ht="15" customHeight="1">
      <c r="A20" s="412">
        <v>5</v>
      </c>
      <c r="B20" s="73" t="s">
        <v>130</v>
      </c>
      <c r="C20" s="54">
        <v>1638</v>
      </c>
      <c r="D20" s="54">
        <v>1095</v>
      </c>
      <c r="E20" s="18">
        <f t="shared" si="1"/>
        <v>0.66849816849816845</v>
      </c>
      <c r="F20" s="54">
        <f>'[2]Z29_udział_zamieszkal_na _wsi'!L49</f>
        <v>1401</v>
      </c>
      <c r="G20" s="54">
        <f>'[2]Z29_udział_zamieszkal_na _wsi'!M49</f>
        <v>912</v>
      </c>
      <c r="H20" s="18">
        <f t="shared" si="2"/>
        <v>0.65096359743040688</v>
      </c>
      <c r="I20" s="54">
        <v>1212</v>
      </c>
      <c r="J20" s="54">
        <v>795</v>
      </c>
      <c r="K20" s="18">
        <f t="shared" si="3"/>
        <v>0.65594059405940597</v>
      </c>
    </row>
    <row r="21" spans="1:11" s="391" customFormat="1" ht="17.100000000000001" customHeight="1">
      <c r="A21" s="421" t="s">
        <v>1571</v>
      </c>
      <c r="B21" s="463"/>
      <c r="C21" s="240">
        <f>SUM(C22+C28+C35+C44+C49+C56)</f>
        <v>108805</v>
      </c>
      <c r="D21" s="240">
        <f t="shared" ref="D21:J21" si="8">SUM(D22+D28+D35+D44+D49+D56)</f>
        <v>60628</v>
      </c>
      <c r="E21" s="41">
        <f t="shared" si="1"/>
        <v>0.55721703965810399</v>
      </c>
      <c r="F21" s="240">
        <f t="shared" si="8"/>
        <v>102628</v>
      </c>
      <c r="G21" s="240">
        <f t="shared" si="8"/>
        <v>58249</v>
      </c>
      <c r="H21" s="41">
        <f t="shared" si="2"/>
        <v>0.56757415130373778</v>
      </c>
      <c r="I21" s="240">
        <f t="shared" si="8"/>
        <v>93950</v>
      </c>
      <c r="J21" s="240">
        <f t="shared" si="8"/>
        <v>52771</v>
      </c>
      <c r="K21" s="41">
        <f t="shared" si="3"/>
        <v>0.56169238956891965</v>
      </c>
    </row>
    <row r="22" spans="1:11" s="391" customFormat="1" ht="17.100000000000001" customHeight="1">
      <c r="A22" s="420" t="s">
        <v>1572</v>
      </c>
      <c r="B22" s="420"/>
      <c r="C22" s="250">
        <f>SUM(C23:C27)</f>
        <v>16125</v>
      </c>
      <c r="D22" s="250">
        <f t="shared" ref="D22:J22" si="9">SUM(D23:D27)</f>
        <v>9391</v>
      </c>
      <c r="E22" s="252">
        <f t="shared" si="1"/>
        <v>0.58238759689922481</v>
      </c>
      <c r="F22" s="250">
        <f t="shared" si="9"/>
        <v>14633</v>
      </c>
      <c r="G22" s="250">
        <f t="shared" si="9"/>
        <v>8637</v>
      </c>
      <c r="H22" s="252">
        <f t="shared" si="2"/>
        <v>0.59024123556345243</v>
      </c>
      <c r="I22" s="250">
        <f t="shared" si="9"/>
        <v>13822</v>
      </c>
      <c r="J22" s="250">
        <f t="shared" si="9"/>
        <v>8064</v>
      </c>
      <c r="K22" s="252">
        <f t="shared" si="3"/>
        <v>0.58341773983504563</v>
      </c>
    </row>
    <row r="23" spans="1:11" ht="15" customHeight="1">
      <c r="A23" s="412">
        <v>1</v>
      </c>
      <c r="B23" s="412" t="s">
        <v>12</v>
      </c>
      <c r="C23" s="54">
        <v>3733</v>
      </c>
      <c r="D23" s="54">
        <v>1698</v>
      </c>
      <c r="E23" s="18">
        <f t="shared" si="1"/>
        <v>0.45486204125368335</v>
      </c>
      <c r="F23" s="54">
        <f>'[2]Z29_udział_zamieszkal_na _wsi'!L7</f>
        <v>3681</v>
      </c>
      <c r="G23" s="54">
        <f>'[2]Z29_udział_zamieszkal_na _wsi'!M7</f>
        <v>1717</v>
      </c>
      <c r="H23" s="18">
        <f t="shared" si="2"/>
        <v>0.46644933441999459</v>
      </c>
      <c r="I23" s="54">
        <v>3298</v>
      </c>
      <c r="J23" s="54">
        <v>1528</v>
      </c>
      <c r="K23" s="18">
        <f t="shared" si="3"/>
        <v>0.46331109763493028</v>
      </c>
    </row>
    <row r="24" spans="1:11" ht="15" customHeight="1">
      <c r="A24" s="412">
        <v>2</v>
      </c>
      <c r="B24" s="412" t="s">
        <v>13</v>
      </c>
      <c r="C24" s="54">
        <v>2444</v>
      </c>
      <c r="D24" s="54">
        <v>1390</v>
      </c>
      <c r="E24" s="18">
        <f t="shared" si="1"/>
        <v>0.56873977086743044</v>
      </c>
      <c r="F24" s="54">
        <f>'[2]Z29_udział_zamieszkal_na _wsi'!L8</f>
        <v>2088</v>
      </c>
      <c r="G24" s="54">
        <f>'[2]Z29_udział_zamieszkal_na _wsi'!M8</f>
        <v>1174</v>
      </c>
      <c r="H24" s="18">
        <f t="shared" si="2"/>
        <v>0.5622605363984674</v>
      </c>
      <c r="I24" s="54">
        <v>1939</v>
      </c>
      <c r="J24" s="54">
        <v>1065</v>
      </c>
      <c r="K24" s="18">
        <f t="shared" si="3"/>
        <v>0.54925219185146978</v>
      </c>
    </row>
    <row r="25" spans="1:11" ht="15" customHeight="1">
      <c r="A25" s="412">
        <v>3</v>
      </c>
      <c r="B25" s="412" t="s">
        <v>15</v>
      </c>
      <c r="C25" s="54">
        <v>3768</v>
      </c>
      <c r="D25" s="54">
        <v>2494</v>
      </c>
      <c r="E25" s="18">
        <f t="shared" si="1"/>
        <v>0.66188959660297242</v>
      </c>
      <c r="F25" s="54">
        <f>'[2]Z29_udział_zamieszkal_na _wsi'!L9</f>
        <v>3619</v>
      </c>
      <c r="G25" s="54">
        <f>'[2]Z29_udział_zamieszkal_na _wsi'!M9</f>
        <v>2404</v>
      </c>
      <c r="H25" s="18">
        <f t="shared" si="2"/>
        <v>0.66427189831445155</v>
      </c>
      <c r="I25" s="54">
        <v>3643</v>
      </c>
      <c r="J25" s="54">
        <v>2365</v>
      </c>
      <c r="K25" s="18">
        <f t="shared" si="3"/>
        <v>0.64919022783420255</v>
      </c>
    </row>
    <row r="26" spans="1:11" ht="15" customHeight="1">
      <c r="A26" s="412">
        <v>4</v>
      </c>
      <c r="B26" s="73" t="s">
        <v>128</v>
      </c>
      <c r="C26" s="54">
        <v>3663</v>
      </c>
      <c r="D26" s="54">
        <v>2038</v>
      </c>
      <c r="E26" s="18">
        <f t="shared" si="1"/>
        <v>0.55637455637455635</v>
      </c>
      <c r="F26" s="54">
        <f>'[2]Z29_udział_zamieszkal_na _wsi'!L46</f>
        <v>2708</v>
      </c>
      <c r="G26" s="54">
        <f>'[2]Z29_udział_zamieszkal_na _wsi'!M46</f>
        <v>1542</v>
      </c>
      <c r="H26" s="18">
        <f t="shared" si="2"/>
        <v>0.569423929098966</v>
      </c>
      <c r="I26" s="54">
        <v>2631</v>
      </c>
      <c r="J26" s="54">
        <v>1478</v>
      </c>
      <c r="K26" s="18">
        <f t="shared" si="3"/>
        <v>0.56176358798935766</v>
      </c>
    </row>
    <row r="27" spans="1:11" ht="15" customHeight="1">
      <c r="A27" s="412">
        <v>5</v>
      </c>
      <c r="B27" s="412" t="s">
        <v>61</v>
      </c>
      <c r="C27" s="54">
        <v>2517</v>
      </c>
      <c r="D27" s="54">
        <v>1771</v>
      </c>
      <c r="E27" s="18">
        <f t="shared" si="1"/>
        <v>0.70361541517679782</v>
      </c>
      <c r="F27" s="54">
        <f>'[2]Z29_udział_zamieszkal_na _wsi'!L10</f>
        <v>2537</v>
      </c>
      <c r="G27" s="54">
        <f>'[2]Z29_udział_zamieszkal_na _wsi'!M10</f>
        <v>1800</v>
      </c>
      <c r="H27" s="18">
        <f t="shared" si="2"/>
        <v>0.70949940875049267</v>
      </c>
      <c r="I27" s="54">
        <v>2311</v>
      </c>
      <c r="J27" s="54">
        <v>1628</v>
      </c>
      <c r="K27" s="18">
        <f t="shared" si="3"/>
        <v>0.70445694504543488</v>
      </c>
    </row>
    <row r="28" spans="1:11" ht="17.100000000000001" customHeight="1">
      <c r="A28" s="420" t="s">
        <v>1558</v>
      </c>
      <c r="B28" s="420"/>
      <c r="C28" s="250">
        <f>SUM(C29:C34)</f>
        <v>17394</v>
      </c>
      <c r="D28" s="250">
        <f t="shared" ref="D28:J28" si="10">SUM(D29:D34)</f>
        <v>10745</v>
      </c>
      <c r="E28" s="252">
        <f t="shared" si="1"/>
        <v>0.61774175002874554</v>
      </c>
      <c r="F28" s="250">
        <f t="shared" si="10"/>
        <v>16460</v>
      </c>
      <c r="G28" s="250">
        <f t="shared" si="10"/>
        <v>10162</v>
      </c>
      <c r="H28" s="252">
        <f t="shared" si="2"/>
        <v>0.6173754556500608</v>
      </c>
      <c r="I28" s="250">
        <f t="shared" si="10"/>
        <v>14903</v>
      </c>
      <c r="J28" s="250">
        <f t="shared" si="10"/>
        <v>9135</v>
      </c>
      <c r="K28" s="252">
        <f t="shared" si="3"/>
        <v>0.61296383278534528</v>
      </c>
    </row>
    <row r="29" spans="1:11" ht="15" customHeight="1">
      <c r="A29" s="412">
        <v>1</v>
      </c>
      <c r="B29" s="73" t="s">
        <v>17</v>
      </c>
      <c r="C29" s="54">
        <v>3454</v>
      </c>
      <c r="D29" s="54">
        <v>2488</v>
      </c>
      <c r="E29" s="18">
        <f t="shared" si="1"/>
        <v>0.72032426172553565</v>
      </c>
      <c r="F29" s="54">
        <f>'[2]Z29_udział_zamieszkal_na _wsi'!L12</f>
        <v>3463</v>
      </c>
      <c r="G29" s="54">
        <f>'[2]Z29_udział_zamieszkal_na _wsi'!M12</f>
        <v>2488</v>
      </c>
      <c r="H29" s="18">
        <f t="shared" si="2"/>
        <v>0.71845220906728269</v>
      </c>
      <c r="I29" s="54">
        <v>3168</v>
      </c>
      <c r="J29" s="54">
        <v>2288</v>
      </c>
      <c r="K29" s="18">
        <f t="shared" si="3"/>
        <v>0.72222222222222221</v>
      </c>
    </row>
    <row r="30" spans="1:11" ht="15" customHeight="1">
      <c r="A30" s="412">
        <v>2</v>
      </c>
      <c r="B30" s="77" t="s">
        <v>18</v>
      </c>
      <c r="C30" s="54">
        <v>4024</v>
      </c>
      <c r="D30" s="54">
        <v>3813</v>
      </c>
      <c r="E30" s="18">
        <f t="shared" si="1"/>
        <v>0.94756461232604372</v>
      </c>
      <c r="F30" s="54">
        <f>'[2]Z29_udział_zamieszkal_na _wsi'!L14</f>
        <v>3842</v>
      </c>
      <c r="G30" s="54">
        <f>'[2]Z29_udział_zamieszkal_na _wsi'!M14</f>
        <v>3634</v>
      </c>
      <c r="H30" s="18">
        <f t="shared" si="2"/>
        <v>0.94586153045288912</v>
      </c>
      <c r="I30" s="54">
        <v>3403</v>
      </c>
      <c r="J30" s="54">
        <v>3211</v>
      </c>
      <c r="K30" s="18">
        <f t="shared" si="3"/>
        <v>0.94357919482809283</v>
      </c>
    </row>
    <row r="31" spans="1:11" ht="15" customHeight="1">
      <c r="A31" s="412">
        <v>3</v>
      </c>
      <c r="B31" s="73" t="s">
        <v>20</v>
      </c>
      <c r="C31" s="54">
        <v>3141</v>
      </c>
      <c r="D31" s="54">
        <v>1907</v>
      </c>
      <c r="E31" s="18">
        <f t="shared" si="1"/>
        <v>0.60713148678764728</v>
      </c>
      <c r="F31" s="54">
        <f>'[2]Z29_udział_zamieszkal_na _wsi'!L15</f>
        <v>2836</v>
      </c>
      <c r="G31" s="54">
        <f>'[2]Z29_udział_zamieszkal_na _wsi'!M15</f>
        <v>1712</v>
      </c>
      <c r="H31" s="18">
        <f t="shared" si="2"/>
        <v>0.6036671368124118</v>
      </c>
      <c r="I31" s="54">
        <v>2710</v>
      </c>
      <c r="J31" s="54">
        <v>1619</v>
      </c>
      <c r="K31" s="18">
        <f t="shared" si="3"/>
        <v>0.59741697416974171</v>
      </c>
    </row>
    <row r="32" spans="1:11" ht="15" customHeight="1">
      <c r="A32" s="412">
        <v>4</v>
      </c>
      <c r="B32" s="73" t="s">
        <v>21</v>
      </c>
      <c r="C32" s="54">
        <v>2213</v>
      </c>
      <c r="D32" s="54">
        <v>1411</v>
      </c>
      <c r="E32" s="18">
        <f t="shared" si="1"/>
        <v>0.63759602349751465</v>
      </c>
      <c r="F32" s="54">
        <f>'[2]Z29_udział_zamieszkal_na _wsi'!L16</f>
        <v>2067</v>
      </c>
      <c r="G32" s="54">
        <f>'[2]Z29_udział_zamieszkal_na _wsi'!M16</f>
        <v>1324</v>
      </c>
      <c r="H32" s="18">
        <f t="shared" si="2"/>
        <v>0.64054184808901793</v>
      </c>
      <c r="I32" s="54">
        <v>1945</v>
      </c>
      <c r="J32" s="54">
        <v>1219</v>
      </c>
      <c r="K32" s="18">
        <f t="shared" si="3"/>
        <v>0.62673521850899738</v>
      </c>
    </row>
    <row r="33" spans="1:11" ht="15" customHeight="1">
      <c r="A33" s="412">
        <v>5</v>
      </c>
      <c r="B33" s="73" t="s">
        <v>133</v>
      </c>
      <c r="C33" s="54">
        <v>1735</v>
      </c>
      <c r="D33" s="54">
        <v>1126</v>
      </c>
      <c r="E33" s="18">
        <f t="shared" si="1"/>
        <v>0.64899135446685874</v>
      </c>
      <c r="F33" s="54">
        <f>'[2]Z29_udział_zamieszkal_na _wsi'!L52</f>
        <v>1617</v>
      </c>
      <c r="G33" s="54">
        <f>'[2]Z29_udział_zamieszkal_na _wsi'!M52</f>
        <v>1004</v>
      </c>
      <c r="H33" s="18">
        <f t="shared" si="2"/>
        <v>0.62090290661719238</v>
      </c>
      <c r="I33" s="54">
        <v>1289</v>
      </c>
      <c r="J33" s="54">
        <v>798</v>
      </c>
      <c r="K33" s="18">
        <f t="shared" si="3"/>
        <v>0.61908456167571757</v>
      </c>
    </row>
    <row r="34" spans="1:11" s="21" customFormat="1" ht="15" customHeight="1">
      <c r="A34" s="412">
        <v>6</v>
      </c>
      <c r="B34" s="75" t="s">
        <v>19</v>
      </c>
      <c r="C34" s="16">
        <v>2827</v>
      </c>
      <c r="D34" s="16">
        <v>0</v>
      </c>
      <c r="E34" s="18">
        <f t="shared" si="1"/>
        <v>0</v>
      </c>
      <c r="F34" s="16">
        <f>'[2]Z29_udział_zamieszkal_na _wsi'!L13</f>
        <v>2635</v>
      </c>
      <c r="G34" s="16">
        <f>'[2]Z29_udział_zamieszkal_na _wsi'!M13</f>
        <v>0</v>
      </c>
      <c r="H34" s="18">
        <f t="shared" si="2"/>
        <v>0</v>
      </c>
      <c r="I34" s="16">
        <v>2388</v>
      </c>
      <c r="J34" s="16">
        <v>0</v>
      </c>
      <c r="K34" s="18">
        <f t="shared" si="3"/>
        <v>0</v>
      </c>
    </row>
    <row r="35" spans="1:11" ht="17.100000000000001" customHeight="1">
      <c r="A35" s="420" t="s">
        <v>1559</v>
      </c>
      <c r="B35" s="420"/>
      <c r="C35" s="250">
        <f>SUM(C36:C43)</f>
        <v>39172</v>
      </c>
      <c r="D35" s="250">
        <f t="shared" ref="D35:J35" si="11">SUM(D36:D43)</f>
        <v>20893</v>
      </c>
      <c r="E35" s="252">
        <f t="shared" si="1"/>
        <v>0.53336566935566221</v>
      </c>
      <c r="F35" s="250">
        <f t="shared" si="11"/>
        <v>37128</v>
      </c>
      <c r="G35" s="250">
        <f t="shared" si="11"/>
        <v>20336</v>
      </c>
      <c r="H35" s="252">
        <f t="shared" si="2"/>
        <v>0.54772678302090072</v>
      </c>
      <c r="I35" s="250">
        <f t="shared" si="11"/>
        <v>34111</v>
      </c>
      <c r="J35" s="250">
        <f t="shared" si="11"/>
        <v>18614</v>
      </c>
      <c r="K35" s="252">
        <f t="shared" si="3"/>
        <v>0.54568907390577814</v>
      </c>
    </row>
    <row r="36" spans="1:11" ht="15" customHeight="1">
      <c r="A36" s="412">
        <v>1</v>
      </c>
      <c r="B36" s="73" t="s">
        <v>26</v>
      </c>
      <c r="C36" s="54">
        <v>1168</v>
      </c>
      <c r="D36" s="54">
        <v>863</v>
      </c>
      <c r="E36" s="18">
        <f t="shared" si="1"/>
        <v>0.73886986301369861</v>
      </c>
      <c r="F36" s="54">
        <f>'[2]Z29_udział_zamieszkal_na _wsi'!L23</f>
        <v>1139</v>
      </c>
      <c r="G36" s="54">
        <f>'[2]Z29_udział_zamieszkal_na _wsi'!M23</f>
        <v>832</v>
      </c>
      <c r="H36" s="18">
        <f t="shared" si="2"/>
        <v>0.73046532045654078</v>
      </c>
      <c r="I36" s="54">
        <v>1048</v>
      </c>
      <c r="J36" s="54">
        <v>766</v>
      </c>
      <c r="K36" s="18">
        <f t="shared" si="3"/>
        <v>0.73091603053435117</v>
      </c>
    </row>
    <row r="37" spans="1:11" ht="15" customHeight="1">
      <c r="A37" s="412">
        <v>2</v>
      </c>
      <c r="B37" s="73" t="s">
        <v>27</v>
      </c>
      <c r="C37" s="54">
        <v>2821</v>
      </c>
      <c r="D37" s="54">
        <v>2112</v>
      </c>
      <c r="E37" s="18">
        <f t="shared" si="1"/>
        <v>0.74867068415455518</v>
      </c>
      <c r="F37" s="54">
        <f>'[2]Z29_udział_zamieszkal_na _wsi'!L24</f>
        <v>2763</v>
      </c>
      <c r="G37" s="54">
        <f>'[2]Z29_udział_zamieszkal_na _wsi'!M24</f>
        <v>2068</v>
      </c>
      <c r="H37" s="18">
        <f t="shared" si="2"/>
        <v>0.74846181686572566</v>
      </c>
      <c r="I37" s="54">
        <v>2469</v>
      </c>
      <c r="J37" s="54">
        <v>1840</v>
      </c>
      <c r="K37" s="18">
        <f t="shared" si="3"/>
        <v>0.74524098825435403</v>
      </c>
    </row>
    <row r="38" spans="1:11" ht="15" customHeight="1">
      <c r="A38" s="412">
        <v>3</v>
      </c>
      <c r="B38" s="73" t="s">
        <v>28</v>
      </c>
      <c r="C38" s="54">
        <v>1740</v>
      </c>
      <c r="D38" s="54">
        <v>1489</v>
      </c>
      <c r="E38" s="18">
        <f t="shared" si="1"/>
        <v>0.85574712643678164</v>
      </c>
      <c r="F38" s="54">
        <f>'[2]Z29_udział_zamieszkal_na _wsi'!L25</f>
        <v>1809</v>
      </c>
      <c r="G38" s="54">
        <f>'[2]Z29_udział_zamieszkal_na _wsi'!M25</f>
        <v>1556</v>
      </c>
      <c r="H38" s="18">
        <f t="shared" si="2"/>
        <v>0.86014372581536758</v>
      </c>
      <c r="I38" s="54">
        <v>1567</v>
      </c>
      <c r="J38" s="54">
        <v>1336</v>
      </c>
      <c r="K38" s="18">
        <f t="shared" si="3"/>
        <v>0.85258455647734521</v>
      </c>
    </row>
    <row r="39" spans="1:11" ht="15" customHeight="1">
      <c r="A39" s="412">
        <v>4</v>
      </c>
      <c r="B39" s="73" t="s">
        <v>107</v>
      </c>
      <c r="C39" s="54">
        <v>3813</v>
      </c>
      <c r="D39" s="54">
        <v>3366</v>
      </c>
      <c r="E39" s="18">
        <f t="shared" si="1"/>
        <v>0.88276947285601892</v>
      </c>
      <c r="F39" s="54">
        <f>'[2]Z29_udział_zamieszkal_na _wsi'!L26</f>
        <v>3746</v>
      </c>
      <c r="G39" s="54">
        <f>'[2]Z29_udział_zamieszkal_na _wsi'!M26</f>
        <v>3302</v>
      </c>
      <c r="H39" s="18">
        <f t="shared" si="2"/>
        <v>0.88147357180993058</v>
      </c>
      <c r="I39" s="54">
        <v>3578</v>
      </c>
      <c r="J39" s="54">
        <v>3186</v>
      </c>
      <c r="K39" s="18">
        <f t="shared" si="3"/>
        <v>0.89044158747903857</v>
      </c>
    </row>
    <row r="40" spans="1:11" ht="15" customHeight="1">
      <c r="A40" s="412">
        <v>5</v>
      </c>
      <c r="B40" s="77" t="s">
        <v>29</v>
      </c>
      <c r="C40" s="54">
        <v>10672</v>
      </c>
      <c r="D40" s="54">
        <v>8910</v>
      </c>
      <c r="E40" s="18">
        <f t="shared" si="1"/>
        <v>0.83489505247376317</v>
      </c>
      <c r="F40" s="54">
        <f>'[2]Z29_udział_zamieszkal_na _wsi'!L28</f>
        <v>10046</v>
      </c>
      <c r="G40" s="54">
        <f>'[2]Z29_udział_zamieszkal_na _wsi'!M28</f>
        <v>8330</v>
      </c>
      <c r="H40" s="18">
        <f t="shared" si="2"/>
        <v>0.82918574557037628</v>
      </c>
      <c r="I40" s="54">
        <v>9327</v>
      </c>
      <c r="J40" s="54">
        <v>7772</v>
      </c>
      <c r="K40" s="18">
        <f t="shared" si="3"/>
        <v>0.83327972552803686</v>
      </c>
    </row>
    <row r="41" spans="1:11" ht="15" customHeight="1">
      <c r="A41" s="412">
        <v>6</v>
      </c>
      <c r="B41" s="73" t="s">
        <v>30</v>
      </c>
      <c r="C41" s="54">
        <v>3716</v>
      </c>
      <c r="D41" s="54">
        <v>2842</v>
      </c>
      <c r="E41" s="18">
        <f t="shared" si="1"/>
        <v>0.76480086114101187</v>
      </c>
      <c r="F41" s="54">
        <f>'[2]Z29_udział_zamieszkal_na _wsi'!L29</f>
        <v>3766</v>
      </c>
      <c r="G41" s="54">
        <f>'[2]Z29_udział_zamieszkal_na _wsi'!M29</f>
        <v>2914</v>
      </c>
      <c r="H41" s="18">
        <f t="shared" si="2"/>
        <v>0.77376526818906</v>
      </c>
      <c r="I41" s="54">
        <v>3338</v>
      </c>
      <c r="J41" s="54">
        <v>2586</v>
      </c>
      <c r="K41" s="18">
        <f t="shared" si="3"/>
        <v>0.77471539844218096</v>
      </c>
    </row>
    <row r="42" spans="1:11" ht="15" customHeight="1">
      <c r="A42" s="412">
        <v>7</v>
      </c>
      <c r="B42" s="73" t="s">
        <v>31</v>
      </c>
      <c r="C42" s="54">
        <v>1720</v>
      </c>
      <c r="D42" s="54">
        <v>1311</v>
      </c>
      <c r="E42" s="18">
        <f t="shared" si="1"/>
        <v>0.76220930232558137</v>
      </c>
      <c r="F42" s="54">
        <f>'[2]Z29_udział_zamieszkal_na _wsi'!L30</f>
        <v>1728</v>
      </c>
      <c r="G42" s="54">
        <f>'[2]Z29_udział_zamieszkal_na _wsi'!M30</f>
        <v>1334</v>
      </c>
      <c r="H42" s="18">
        <f t="shared" si="2"/>
        <v>0.7719907407407407</v>
      </c>
      <c r="I42" s="54">
        <v>1487</v>
      </c>
      <c r="J42" s="54">
        <v>1128</v>
      </c>
      <c r="K42" s="18">
        <f t="shared" si="3"/>
        <v>0.75857431069266978</v>
      </c>
    </row>
    <row r="43" spans="1:11" s="21" customFormat="1" ht="15" customHeight="1">
      <c r="A43" s="412">
        <v>8</v>
      </c>
      <c r="B43" s="79" t="s">
        <v>109</v>
      </c>
      <c r="C43" s="16">
        <v>13522</v>
      </c>
      <c r="D43" s="16">
        <v>0</v>
      </c>
      <c r="E43" s="18">
        <f t="shared" si="1"/>
        <v>0</v>
      </c>
      <c r="F43" s="16">
        <f>'[2]Z29_udział_zamieszkal_na _wsi'!L27</f>
        <v>12131</v>
      </c>
      <c r="G43" s="16">
        <f>'[2]Z29_udział_zamieszkal_na _wsi'!M27</f>
        <v>0</v>
      </c>
      <c r="H43" s="18">
        <f t="shared" si="2"/>
        <v>0</v>
      </c>
      <c r="I43" s="16">
        <v>11297</v>
      </c>
      <c r="J43" s="16">
        <v>0</v>
      </c>
      <c r="K43" s="18">
        <f t="shared" si="3"/>
        <v>0</v>
      </c>
    </row>
    <row r="44" spans="1:11" s="391" customFormat="1" ht="17.100000000000001" customHeight="1">
      <c r="A44" s="420" t="s">
        <v>1566</v>
      </c>
      <c r="B44" s="420"/>
      <c r="C44" s="250">
        <f>SUM(C45:C48)</f>
        <v>15848</v>
      </c>
      <c r="D44" s="250">
        <f t="shared" ref="D44:J44" si="12">SUM(D45:D48)</f>
        <v>8346</v>
      </c>
      <c r="E44" s="252">
        <f t="shared" si="1"/>
        <v>0.52662796567390202</v>
      </c>
      <c r="F44" s="250">
        <f t="shared" si="12"/>
        <v>15450</v>
      </c>
      <c r="G44" s="250">
        <f t="shared" si="12"/>
        <v>8380</v>
      </c>
      <c r="H44" s="252">
        <f t="shared" si="2"/>
        <v>0.54239482200647249</v>
      </c>
      <c r="I44" s="250">
        <f t="shared" si="12"/>
        <v>13955</v>
      </c>
      <c r="J44" s="250">
        <f t="shared" si="12"/>
        <v>7407</v>
      </c>
      <c r="K44" s="252">
        <f t="shared" si="3"/>
        <v>0.53077749910426375</v>
      </c>
    </row>
    <row r="45" spans="1:11" ht="15" customHeight="1">
      <c r="A45" s="412">
        <v>1</v>
      </c>
      <c r="B45" s="73" t="s">
        <v>22</v>
      </c>
      <c r="C45" s="54">
        <v>2842</v>
      </c>
      <c r="D45" s="54">
        <v>1715</v>
      </c>
      <c r="E45" s="18">
        <f t="shared" si="1"/>
        <v>0.60344827586206895</v>
      </c>
      <c r="F45" s="54">
        <f>'[2]Z29_udział_zamieszkal_na _wsi'!L18</f>
        <v>2875</v>
      </c>
      <c r="G45" s="54">
        <f>'[2]Z29_udział_zamieszkal_na _wsi'!M18</f>
        <v>1761</v>
      </c>
      <c r="H45" s="18">
        <f t="shared" si="2"/>
        <v>0.61252173913043473</v>
      </c>
      <c r="I45" s="54">
        <v>2393</v>
      </c>
      <c r="J45" s="54">
        <v>1383</v>
      </c>
      <c r="K45" s="18">
        <f t="shared" si="3"/>
        <v>0.57793564563309652</v>
      </c>
    </row>
    <row r="46" spans="1:11" ht="15" customHeight="1">
      <c r="A46" s="412">
        <v>2</v>
      </c>
      <c r="B46" s="77" t="s">
        <v>23</v>
      </c>
      <c r="C46" s="54">
        <v>4887</v>
      </c>
      <c r="D46" s="54">
        <v>4476</v>
      </c>
      <c r="E46" s="18">
        <f t="shared" si="1"/>
        <v>0.91589932473910374</v>
      </c>
      <c r="F46" s="54">
        <f>'[2]Z29_udział_zamieszkal_na _wsi'!L20</f>
        <v>4817</v>
      </c>
      <c r="G46" s="54">
        <f>'[2]Z29_udział_zamieszkal_na _wsi'!M20</f>
        <v>4392</v>
      </c>
      <c r="H46" s="18">
        <f t="shared" si="2"/>
        <v>0.91177081170853225</v>
      </c>
      <c r="I46" s="54">
        <v>4322</v>
      </c>
      <c r="J46" s="54">
        <v>3969</v>
      </c>
      <c r="K46" s="18">
        <f t="shared" si="3"/>
        <v>0.91832484960666361</v>
      </c>
    </row>
    <row r="47" spans="1:11" ht="15" customHeight="1">
      <c r="A47" s="412">
        <v>3</v>
      </c>
      <c r="B47" s="73" t="s">
        <v>25</v>
      </c>
      <c r="C47" s="54">
        <v>3225</v>
      </c>
      <c r="D47" s="54">
        <v>2155</v>
      </c>
      <c r="E47" s="18">
        <f t="shared" si="1"/>
        <v>0.66821705426356592</v>
      </c>
      <c r="F47" s="54">
        <f>'[2]Z29_udział_zamieszkal_na _wsi'!L21</f>
        <v>3252</v>
      </c>
      <c r="G47" s="54">
        <f>'[2]Z29_udział_zamieszkal_na _wsi'!M21</f>
        <v>2227</v>
      </c>
      <c r="H47" s="18">
        <f t="shared" si="2"/>
        <v>0.68480934809348093</v>
      </c>
      <c r="I47" s="54">
        <v>3018</v>
      </c>
      <c r="J47" s="54">
        <v>2055</v>
      </c>
      <c r="K47" s="18">
        <f t="shared" si="3"/>
        <v>0.68091451292246519</v>
      </c>
    </row>
    <row r="48" spans="1:11" s="21" customFormat="1" ht="15" customHeight="1">
      <c r="A48" s="412">
        <v>4</v>
      </c>
      <c r="B48" s="75" t="s">
        <v>24</v>
      </c>
      <c r="C48" s="16">
        <v>4894</v>
      </c>
      <c r="D48" s="16">
        <v>0</v>
      </c>
      <c r="E48" s="18">
        <f t="shared" si="1"/>
        <v>0</v>
      </c>
      <c r="F48" s="16">
        <f>'[2]Z29_udział_zamieszkal_na _wsi'!L19</f>
        <v>4506</v>
      </c>
      <c r="G48" s="16">
        <f>'[2]Z29_udział_zamieszkal_na _wsi'!M19</f>
        <v>0</v>
      </c>
      <c r="H48" s="18">
        <f t="shared" si="2"/>
        <v>0</v>
      </c>
      <c r="I48" s="16">
        <v>4222</v>
      </c>
      <c r="J48" s="16">
        <v>0</v>
      </c>
      <c r="K48" s="18">
        <f t="shared" si="3"/>
        <v>0</v>
      </c>
    </row>
    <row r="49" spans="1:11" ht="17.100000000000001" customHeight="1">
      <c r="A49" s="420" t="s">
        <v>1560</v>
      </c>
      <c r="B49" s="420"/>
      <c r="C49" s="250">
        <f>SUM(C50:C55)</f>
        <v>13415</v>
      </c>
      <c r="D49" s="250">
        <f t="shared" ref="D49:J49" si="13">SUM(D50:D55)</f>
        <v>8000</v>
      </c>
      <c r="E49" s="252">
        <f t="shared" si="1"/>
        <v>0.59634737234439061</v>
      </c>
      <c r="F49" s="250">
        <f t="shared" si="13"/>
        <v>12537</v>
      </c>
      <c r="G49" s="250">
        <f t="shared" si="13"/>
        <v>7632</v>
      </c>
      <c r="H49" s="252">
        <f t="shared" si="2"/>
        <v>0.60875807609475951</v>
      </c>
      <c r="I49" s="250">
        <f t="shared" si="13"/>
        <v>11177</v>
      </c>
      <c r="J49" s="250">
        <f t="shared" si="13"/>
        <v>6681</v>
      </c>
      <c r="K49" s="252">
        <f t="shared" si="3"/>
        <v>0.59774536995616001</v>
      </c>
    </row>
    <row r="50" spans="1:11" ht="15" customHeight="1">
      <c r="A50" s="412">
        <v>1</v>
      </c>
      <c r="B50" s="73" t="s">
        <v>119</v>
      </c>
      <c r="C50" s="54">
        <v>4211</v>
      </c>
      <c r="D50" s="54">
        <v>2841</v>
      </c>
      <c r="E50" s="18">
        <f t="shared" si="1"/>
        <v>0.67466160056993585</v>
      </c>
      <c r="F50" s="54">
        <f>'[2]Z29_udział_zamieszkal_na _wsi'!L37</f>
        <v>4240</v>
      </c>
      <c r="G50" s="54">
        <f>'[2]Z29_udział_zamieszkal_na _wsi'!M37</f>
        <v>2922</v>
      </c>
      <c r="H50" s="18">
        <f t="shared" si="2"/>
        <v>0.6891509433962264</v>
      </c>
      <c r="I50" s="54">
        <v>3859</v>
      </c>
      <c r="J50" s="54">
        <v>2618</v>
      </c>
      <c r="K50" s="18">
        <f t="shared" si="3"/>
        <v>0.67841409691629961</v>
      </c>
    </row>
    <row r="51" spans="1:11" ht="15" customHeight="1">
      <c r="A51" s="412">
        <v>2</v>
      </c>
      <c r="B51" s="73" t="s">
        <v>115</v>
      </c>
      <c r="C51" s="54">
        <v>1004</v>
      </c>
      <c r="D51" s="54">
        <v>742</v>
      </c>
      <c r="E51" s="18">
        <f t="shared" si="1"/>
        <v>0.73904382470119523</v>
      </c>
      <c r="F51" s="54">
        <f>'[2]Z29_udział_zamieszkal_na _wsi'!L32</f>
        <v>992</v>
      </c>
      <c r="G51" s="54">
        <f>'[2]Z29_udział_zamieszkal_na _wsi'!M32</f>
        <v>737</v>
      </c>
      <c r="H51" s="18">
        <f t="shared" si="2"/>
        <v>0.74294354838709675</v>
      </c>
      <c r="I51" s="54">
        <v>800</v>
      </c>
      <c r="J51" s="54">
        <v>596</v>
      </c>
      <c r="K51" s="18">
        <f t="shared" si="3"/>
        <v>0.745</v>
      </c>
    </row>
    <row r="52" spans="1:11" ht="15" customHeight="1">
      <c r="A52" s="412">
        <v>3</v>
      </c>
      <c r="B52" s="77" t="s">
        <v>32</v>
      </c>
      <c r="C52" s="54">
        <v>2124</v>
      </c>
      <c r="D52" s="54">
        <v>2062</v>
      </c>
      <c r="E52" s="18">
        <f t="shared" si="1"/>
        <v>0.97080979284369118</v>
      </c>
      <c r="F52" s="54">
        <f>'[2]Z29_udział_zamieszkal_na _wsi'!L34</f>
        <v>1955</v>
      </c>
      <c r="G52" s="54">
        <f>'[2]Z29_udział_zamieszkal_na _wsi'!M34</f>
        <v>1894</v>
      </c>
      <c r="H52" s="18">
        <f t="shared" si="2"/>
        <v>0.96879795396419432</v>
      </c>
      <c r="I52" s="54">
        <v>1689</v>
      </c>
      <c r="J52" s="54">
        <v>1650</v>
      </c>
      <c r="K52" s="18">
        <f t="shared" si="3"/>
        <v>0.9769094138543517</v>
      </c>
    </row>
    <row r="53" spans="1:11" ht="15" customHeight="1">
      <c r="A53" s="412">
        <v>4</v>
      </c>
      <c r="B53" s="73" t="s">
        <v>118</v>
      </c>
      <c r="C53" s="54">
        <v>1564</v>
      </c>
      <c r="D53" s="54">
        <v>780</v>
      </c>
      <c r="E53" s="18">
        <f t="shared" si="1"/>
        <v>0.49872122762148335</v>
      </c>
      <c r="F53" s="54">
        <f>'[2]Z29_udział_zamieszkal_na _wsi'!L35</f>
        <v>1543</v>
      </c>
      <c r="G53" s="54">
        <f>'[2]Z29_udział_zamieszkal_na _wsi'!M35</f>
        <v>792</v>
      </c>
      <c r="H53" s="18">
        <f t="shared" si="2"/>
        <v>0.51328580686973424</v>
      </c>
      <c r="I53" s="54">
        <v>1320</v>
      </c>
      <c r="J53" s="54">
        <v>697</v>
      </c>
      <c r="K53" s="18">
        <f t="shared" si="3"/>
        <v>0.52803030303030307</v>
      </c>
    </row>
    <row r="54" spans="1:11" ht="15" customHeight="1">
      <c r="A54" s="412">
        <v>5</v>
      </c>
      <c r="B54" s="73" t="s">
        <v>131</v>
      </c>
      <c r="C54" s="54">
        <v>2269</v>
      </c>
      <c r="D54" s="54">
        <v>1575</v>
      </c>
      <c r="E54" s="18">
        <f t="shared" si="1"/>
        <v>0.6941383869546055</v>
      </c>
      <c r="F54" s="54">
        <f>'[2]Z29_udział_zamieszkal_na _wsi'!L50</f>
        <v>1824</v>
      </c>
      <c r="G54" s="54">
        <f>'[2]Z29_udział_zamieszkal_na _wsi'!M50</f>
        <v>1287</v>
      </c>
      <c r="H54" s="18">
        <f t="shared" si="2"/>
        <v>0.70559210526315785</v>
      </c>
      <c r="I54" s="54">
        <v>1616</v>
      </c>
      <c r="J54" s="54">
        <v>1120</v>
      </c>
      <c r="K54" s="18">
        <f t="shared" si="3"/>
        <v>0.69306930693069302</v>
      </c>
    </row>
    <row r="55" spans="1:11" s="21" customFormat="1" ht="15" customHeight="1">
      <c r="A55" s="412">
        <v>6</v>
      </c>
      <c r="B55" s="79" t="s">
        <v>117</v>
      </c>
      <c r="C55" s="16">
        <v>2243</v>
      </c>
      <c r="D55" s="16">
        <v>0</v>
      </c>
      <c r="E55" s="18">
        <f t="shared" si="1"/>
        <v>0</v>
      </c>
      <c r="F55" s="16">
        <f>'[2]Z29_udział_zamieszkal_na _wsi'!L33</f>
        <v>1983</v>
      </c>
      <c r="G55" s="16">
        <f>'[2]Z29_udział_zamieszkal_na _wsi'!M33</f>
        <v>0</v>
      </c>
      <c r="H55" s="18">
        <f t="shared" si="2"/>
        <v>0</v>
      </c>
      <c r="I55" s="16">
        <v>1893</v>
      </c>
      <c r="J55" s="16">
        <v>0</v>
      </c>
      <c r="K55" s="18">
        <f t="shared" si="3"/>
        <v>0</v>
      </c>
    </row>
    <row r="56" spans="1:11" ht="17.100000000000001" customHeight="1">
      <c r="A56" s="420" t="s">
        <v>1561</v>
      </c>
      <c r="B56" s="420"/>
      <c r="C56" s="250">
        <f>SUM(C57:C59)</f>
        <v>6851</v>
      </c>
      <c r="D56" s="250">
        <f t="shared" ref="D56:J56" si="14">SUM(D57:D59)</f>
        <v>3253</v>
      </c>
      <c r="E56" s="252">
        <f t="shared" si="1"/>
        <v>0.47482119398627937</v>
      </c>
      <c r="F56" s="250">
        <f t="shared" si="14"/>
        <v>6420</v>
      </c>
      <c r="G56" s="250">
        <f t="shared" si="14"/>
        <v>3102</v>
      </c>
      <c r="H56" s="252">
        <f t="shared" si="2"/>
        <v>0.48317757009345796</v>
      </c>
      <c r="I56" s="250">
        <f t="shared" si="14"/>
        <v>5982</v>
      </c>
      <c r="J56" s="250">
        <f t="shared" si="14"/>
        <v>2870</v>
      </c>
      <c r="K56" s="252">
        <f t="shared" si="3"/>
        <v>0.47977265128719493</v>
      </c>
    </row>
    <row r="57" spans="1:11" ht="15" customHeight="1">
      <c r="A57" s="412">
        <v>1</v>
      </c>
      <c r="B57" s="73" t="s">
        <v>121</v>
      </c>
      <c r="C57" s="54">
        <v>1175</v>
      </c>
      <c r="D57" s="54">
        <v>676</v>
      </c>
      <c r="E57" s="18">
        <f t="shared" si="1"/>
        <v>0.5753191489361702</v>
      </c>
      <c r="F57" s="54">
        <f>'[2]Z29_udział_zamieszkal_na _wsi'!L39</f>
        <v>1091</v>
      </c>
      <c r="G57" s="54">
        <f>'[2]Z29_udział_zamieszkal_na _wsi'!M39</f>
        <v>649</v>
      </c>
      <c r="H57" s="18">
        <f t="shared" si="2"/>
        <v>0.59486709440879926</v>
      </c>
      <c r="I57" s="54">
        <v>1022</v>
      </c>
      <c r="J57" s="54">
        <v>609</v>
      </c>
      <c r="K57" s="18">
        <f t="shared" si="3"/>
        <v>0.59589041095890416</v>
      </c>
    </row>
    <row r="58" spans="1:11" ht="15" customHeight="1">
      <c r="A58" s="412">
        <v>2</v>
      </c>
      <c r="B58" s="73" t="s">
        <v>129</v>
      </c>
      <c r="C58" s="54">
        <v>2524</v>
      </c>
      <c r="D58" s="54">
        <v>1326</v>
      </c>
      <c r="E58" s="18">
        <f t="shared" si="1"/>
        <v>0.52535657686212356</v>
      </c>
      <c r="F58" s="54">
        <f>'[2]Z29_udział_zamieszkal_na _wsi'!L47</f>
        <v>2384</v>
      </c>
      <c r="G58" s="54">
        <f>'[2]Z29_udział_zamieszkal_na _wsi'!M47</f>
        <v>1271</v>
      </c>
      <c r="H58" s="18">
        <f t="shared" si="2"/>
        <v>0.53313758389261745</v>
      </c>
      <c r="I58" s="54">
        <v>2176</v>
      </c>
      <c r="J58" s="54">
        <v>1144</v>
      </c>
      <c r="K58" s="18">
        <f t="shared" si="3"/>
        <v>0.52573529411764708</v>
      </c>
    </row>
    <row r="59" spans="1:11" ht="15" customHeight="1">
      <c r="A59" s="412">
        <v>3</v>
      </c>
      <c r="B59" s="73" t="s">
        <v>134</v>
      </c>
      <c r="C59" s="54">
        <v>3152</v>
      </c>
      <c r="D59" s="54">
        <v>1251</v>
      </c>
      <c r="E59" s="18">
        <f t="shared" si="1"/>
        <v>0.39689086294416243</v>
      </c>
      <c r="F59" s="54">
        <f>'[2]Z29_udział_zamieszkal_na _wsi'!L53</f>
        <v>2945</v>
      </c>
      <c r="G59" s="54">
        <f>'[2]Z29_udział_zamieszkal_na _wsi'!M53</f>
        <v>1182</v>
      </c>
      <c r="H59" s="18">
        <f t="shared" si="2"/>
        <v>0.40135823429541595</v>
      </c>
      <c r="I59" s="54">
        <v>2784</v>
      </c>
      <c r="J59" s="54">
        <v>1117</v>
      </c>
      <c r="K59" s="18">
        <f t="shared" si="3"/>
        <v>0.40122126436781608</v>
      </c>
    </row>
    <row r="60" spans="1:11">
      <c r="B60" s="411"/>
      <c r="E60" s="36"/>
      <c r="H60" s="36"/>
    </row>
    <row r="61" spans="1:11">
      <c r="E61" s="36"/>
      <c r="H61" s="36"/>
    </row>
  </sheetData>
  <mergeCells count="23">
    <mergeCell ref="A1:K1"/>
    <mergeCell ref="A2:K2"/>
    <mergeCell ref="A3:A4"/>
    <mergeCell ref="B3:B4"/>
    <mergeCell ref="C3:D3"/>
    <mergeCell ref="K3:K4"/>
    <mergeCell ref="F3:G3"/>
    <mergeCell ref="E3:E4"/>
    <mergeCell ref="I3:J3"/>
    <mergeCell ref="H3:H4"/>
    <mergeCell ref="A56:B56"/>
    <mergeCell ref="A28:B28"/>
    <mergeCell ref="A5:B5"/>
    <mergeCell ref="A6:B6"/>
    <mergeCell ref="A7:B7"/>
    <mergeCell ref="A49:B49"/>
    <mergeCell ref="A35:B35"/>
    <mergeCell ref="A8:B8"/>
    <mergeCell ref="A10:B10"/>
    <mergeCell ref="A15:B15"/>
    <mergeCell ref="A21:B21"/>
    <mergeCell ref="A22:B22"/>
    <mergeCell ref="A44:B44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83" orientation="portrait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9"/>
  <sheetViews>
    <sheetView topLeftCell="A13" zoomScaleNormal="100" zoomScaleSheetLayoutView="75" workbookViewId="0">
      <selection activeCell="S16" sqref="S16"/>
    </sheetView>
  </sheetViews>
  <sheetFormatPr defaultColWidth="2.140625" defaultRowHeight="12.75"/>
  <cols>
    <col min="1" max="1" width="3.7109375" style="386" customWidth="1"/>
    <col min="2" max="2" width="20.5703125" style="386" customWidth="1"/>
    <col min="3" max="3" width="12.5703125" style="386" customWidth="1"/>
    <col min="4" max="4" width="11.7109375" style="386" customWidth="1"/>
    <col min="5" max="5" width="8.42578125" style="386" customWidth="1"/>
    <col min="6" max="6" width="10.85546875" style="386" customWidth="1"/>
    <col min="7" max="7" width="11.140625" style="386" customWidth="1"/>
    <col min="8" max="8" width="11.7109375" style="386" customWidth="1"/>
    <col min="9" max="9" width="10" style="386" customWidth="1"/>
    <col min="10" max="10" width="8.7109375" style="386" customWidth="1"/>
    <col min="11" max="11" width="8.42578125" style="386" customWidth="1"/>
    <col min="12" max="16384" width="2.140625" style="386"/>
  </cols>
  <sheetData>
    <row r="2" spans="1:11" ht="18.75" customHeight="1">
      <c r="A2" s="472" t="s">
        <v>179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</row>
    <row r="3" spans="1:11" ht="32.25" customHeight="1">
      <c r="A3" s="437" t="s">
        <v>1478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</row>
    <row r="4" spans="1:11" s="34" customFormat="1" ht="123.75" customHeight="1">
      <c r="A4" s="384" t="s">
        <v>85</v>
      </c>
      <c r="B4" s="395" t="s">
        <v>86</v>
      </c>
      <c r="C4" s="346" t="s">
        <v>60</v>
      </c>
      <c r="D4" s="346" t="s">
        <v>180</v>
      </c>
      <c r="E4" s="347" t="s">
        <v>181</v>
      </c>
      <c r="F4" s="346" t="s">
        <v>182</v>
      </c>
      <c r="G4" s="347" t="s">
        <v>183</v>
      </c>
      <c r="H4" s="346" t="s">
        <v>184</v>
      </c>
      <c r="I4" s="347" t="s">
        <v>185</v>
      </c>
      <c r="J4" s="346" t="s">
        <v>186</v>
      </c>
      <c r="K4" s="347" t="s">
        <v>187</v>
      </c>
    </row>
    <row r="5" spans="1:11" s="111" customFormat="1" ht="20.25" customHeight="1">
      <c r="A5" s="422" t="s">
        <v>67</v>
      </c>
      <c r="B5" s="422"/>
      <c r="C5" s="156">
        <v>967900</v>
      </c>
      <c r="D5" s="14">
        <v>145127</v>
      </c>
      <c r="E5" s="15">
        <f>D5/C5</f>
        <v>0.14994007645417914</v>
      </c>
      <c r="F5" s="157">
        <v>41003</v>
      </c>
      <c r="G5" s="15">
        <f t="shared" ref="G5:G59" si="0">+F5/C5</f>
        <v>4.2362847401591075E-2</v>
      </c>
      <c r="H5" s="14">
        <v>17861</v>
      </c>
      <c r="I5" s="15">
        <f t="shared" ref="I5:I59" si="1">+H5/C5</f>
        <v>1.845335261907222E-2</v>
      </c>
      <c r="J5" s="14">
        <v>3170</v>
      </c>
      <c r="K5" s="15">
        <f t="shared" ref="K5:K59" si="2">+J5/C5</f>
        <v>3.2751317284843476E-3</v>
      </c>
    </row>
    <row r="6" spans="1:11" s="24" customFormat="1" ht="27" customHeight="1">
      <c r="A6" s="423" t="s">
        <v>11</v>
      </c>
      <c r="B6" s="423"/>
      <c r="C6" s="245">
        <f>SUM(C7+C21)</f>
        <v>140080</v>
      </c>
      <c r="D6" s="245">
        <f>SUM(D7+D21)</f>
        <v>21637</v>
      </c>
      <c r="E6" s="191">
        <f>D6/C6</f>
        <v>0.154461736150771</v>
      </c>
      <c r="F6" s="245">
        <f>SUM(F7+F21)</f>
        <v>6819</v>
      </c>
      <c r="G6" s="40">
        <f t="shared" si="0"/>
        <v>4.8679326099371791E-2</v>
      </c>
      <c r="H6" s="245">
        <f>SUM(H7+H21)</f>
        <v>2641</v>
      </c>
      <c r="I6" s="191">
        <f t="shared" si="1"/>
        <v>1.8853512278697887E-2</v>
      </c>
      <c r="J6" s="245">
        <f>SUM(J7+J21)</f>
        <v>883</v>
      </c>
      <c r="K6" s="191">
        <f t="shared" si="2"/>
        <v>6.3035408338092515E-3</v>
      </c>
    </row>
    <row r="7" spans="1:11" s="47" customFormat="1" ht="16.5" customHeight="1">
      <c r="A7" s="421" t="s">
        <v>1568</v>
      </c>
      <c r="B7" s="463"/>
      <c r="C7" s="240">
        <f>SUM(C8+C10+C15)</f>
        <v>46130</v>
      </c>
      <c r="D7" s="240">
        <f t="shared" ref="D7:J7" si="3">SUM(D8+D10+D15)</f>
        <v>7038</v>
      </c>
      <c r="E7" s="41">
        <f>D7/C7</f>
        <v>0.15256882722740081</v>
      </c>
      <c r="F7" s="240">
        <f t="shared" si="3"/>
        <v>2487</v>
      </c>
      <c r="G7" s="41">
        <f t="shared" si="0"/>
        <v>5.3912854975070451E-2</v>
      </c>
      <c r="H7" s="240">
        <f t="shared" si="3"/>
        <v>641</v>
      </c>
      <c r="I7" s="41">
        <f t="shared" si="1"/>
        <v>1.3895512681552135E-2</v>
      </c>
      <c r="J7" s="240">
        <f t="shared" si="3"/>
        <v>685</v>
      </c>
      <c r="K7" s="41">
        <f t="shared" si="2"/>
        <v>1.4849338825059614E-2</v>
      </c>
    </row>
    <row r="8" spans="1:11" s="47" customFormat="1" ht="16.5" customHeight="1">
      <c r="A8" s="420" t="s">
        <v>1553</v>
      </c>
      <c r="B8" s="420"/>
      <c r="C8" s="250">
        <f>C9</f>
        <v>22792</v>
      </c>
      <c r="D8" s="250">
        <f t="shared" ref="D8:J8" si="4">D9</f>
        <v>3460</v>
      </c>
      <c r="E8" s="252">
        <f t="shared" ref="E8:E59" si="5">D8/C8</f>
        <v>0.15180765180765179</v>
      </c>
      <c r="F8" s="250">
        <f t="shared" si="4"/>
        <v>899</v>
      </c>
      <c r="G8" s="252">
        <f t="shared" si="0"/>
        <v>3.9443664443664442E-2</v>
      </c>
      <c r="H8" s="250">
        <f t="shared" si="4"/>
        <v>309</v>
      </c>
      <c r="I8" s="252">
        <f t="shared" si="1"/>
        <v>1.3557388557388557E-2</v>
      </c>
      <c r="J8" s="250">
        <f t="shared" si="4"/>
        <v>477</v>
      </c>
      <c r="K8" s="252">
        <f t="shared" si="2"/>
        <v>2.0928395928395929E-2</v>
      </c>
    </row>
    <row r="9" spans="1:11" s="151" customFormat="1" ht="15" customHeight="1">
      <c r="A9" s="390">
        <v>1</v>
      </c>
      <c r="B9" s="79" t="s">
        <v>79</v>
      </c>
      <c r="C9" s="16">
        <v>22792</v>
      </c>
      <c r="D9" s="16">
        <v>3460</v>
      </c>
      <c r="E9" s="18">
        <f t="shared" si="5"/>
        <v>0.15180765180765179</v>
      </c>
      <c r="F9" s="16">
        <v>899</v>
      </c>
      <c r="G9" s="18">
        <f t="shared" si="0"/>
        <v>3.9443664443664442E-2</v>
      </c>
      <c r="H9" s="16">
        <v>309</v>
      </c>
      <c r="I9" s="18">
        <f t="shared" si="1"/>
        <v>1.3557388557388557E-2</v>
      </c>
      <c r="J9" s="16">
        <v>477</v>
      </c>
      <c r="K9" s="18">
        <f t="shared" si="2"/>
        <v>2.0928395928395929E-2</v>
      </c>
    </row>
    <row r="10" spans="1:11" s="47" customFormat="1" ht="16.5" customHeight="1">
      <c r="A10" s="420" t="s">
        <v>1569</v>
      </c>
      <c r="B10" s="420"/>
      <c r="C10" s="250">
        <f>SUM(C11:C14)</f>
        <v>13025</v>
      </c>
      <c r="D10" s="250">
        <f t="shared" ref="D10:J10" si="6">SUM(D11:D14)</f>
        <v>1960</v>
      </c>
      <c r="E10" s="252">
        <f t="shared" si="5"/>
        <v>0.15047984644913628</v>
      </c>
      <c r="F10" s="250">
        <f t="shared" si="6"/>
        <v>876</v>
      </c>
      <c r="G10" s="252">
        <f t="shared" si="0"/>
        <v>6.7255278310940497E-2</v>
      </c>
      <c r="H10" s="250">
        <f t="shared" si="6"/>
        <v>217</v>
      </c>
      <c r="I10" s="252">
        <f t="shared" si="1"/>
        <v>1.6660268714011515E-2</v>
      </c>
      <c r="J10" s="250">
        <f t="shared" si="6"/>
        <v>90</v>
      </c>
      <c r="K10" s="252">
        <f t="shared" si="2"/>
        <v>6.9097888675623796E-3</v>
      </c>
    </row>
    <row r="11" spans="1:11" ht="15" customHeight="1">
      <c r="A11" s="412">
        <v>1</v>
      </c>
      <c r="B11" s="412" t="s">
        <v>37</v>
      </c>
      <c r="C11" s="16">
        <v>2366</v>
      </c>
      <c r="D11" s="54">
        <v>337</v>
      </c>
      <c r="E11" s="18">
        <f t="shared" si="5"/>
        <v>0.14243448858833474</v>
      </c>
      <c r="F11" s="54">
        <v>181</v>
      </c>
      <c r="G11" s="18">
        <f t="shared" si="0"/>
        <v>7.6500422654268804E-2</v>
      </c>
      <c r="H11" s="54">
        <v>36</v>
      </c>
      <c r="I11" s="18">
        <f t="shared" si="1"/>
        <v>1.5215553677092139E-2</v>
      </c>
      <c r="J11" s="54">
        <v>18</v>
      </c>
      <c r="K11" s="18">
        <f t="shared" si="2"/>
        <v>7.6077768385460695E-3</v>
      </c>
    </row>
    <row r="12" spans="1:11" ht="15" customHeight="1">
      <c r="A12" s="412">
        <v>2</v>
      </c>
      <c r="B12" s="412" t="s">
        <v>68</v>
      </c>
      <c r="C12" s="16">
        <v>2558</v>
      </c>
      <c r="D12" s="54">
        <v>372</v>
      </c>
      <c r="E12" s="18">
        <f t="shared" si="5"/>
        <v>0.145426114151681</v>
      </c>
      <c r="F12" s="54">
        <v>121</v>
      </c>
      <c r="G12" s="18">
        <f t="shared" si="0"/>
        <v>4.7302580140734948E-2</v>
      </c>
      <c r="H12" s="54">
        <v>47</v>
      </c>
      <c r="I12" s="18">
        <f t="shared" si="1"/>
        <v>1.8373729476153244E-2</v>
      </c>
      <c r="J12" s="54">
        <v>14</v>
      </c>
      <c r="K12" s="18">
        <f t="shared" si="2"/>
        <v>5.4730258014073496E-3</v>
      </c>
    </row>
    <row r="13" spans="1:11" ht="15" customHeight="1">
      <c r="A13" s="412">
        <v>3</v>
      </c>
      <c r="B13" s="412" t="s">
        <v>39</v>
      </c>
      <c r="C13" s="16">
        <v>2159</v>
      </c>
      <c r="D13" s="54">
        <v>345</v>
      </c>
      <c r="E13" s="18">
        <f t="shared" si="5"/>
        <v>0.15979620194534508</v>
      </c>
      <c r="F13" s="54">
        <v>115</v>
      </c>
      <c r="G13" s="18">
        <f t="shared" si="0"/>
        <v>5.3265400648448355E-2</v>
      </c>
      <c r="H13" s="54">
        <v>30</v>
      </c>
      <c r="I13" s="18">
        <f t="shared" si="1"/>
        <v>1.3895321908290875E-2</v>
      </c>
      <c r="J13" s="54">
        <v>23</v>
      </c>
      <c r="K13" s="18">
        <f t="shared" si="2"/>
        <v>1.0653080129689671E-2</v>
      </c>
    </row>
    <row r="14" spans="1:11" ht="15" customHeight="1">
      <c r="A14" s="412">
        <v>4</v>
      </c>
      <c r="B14" s="412" t="s">
        <v>46</v>
      </c>
      <c r="C14" s="16">
        <v>5942</v>
      </c>
      <c r="D14" s="54">
        <v>906</v>
      </c>
      <c r="E14" s="18">
        <f t="shared" si="5"/>
        <v>0.15247391450690004</v>
      </c>
      <c r="F14" s="54">
        <v>459</v>
      </c>
      <c r="G14" s="18">
        <f t="shared" si="0"/>
        <v>7.7246718276674523E-2</v>
      </c>
      <c r="H14" s="54">
        <v>104</v>
      </c>
      <c r="I14" s="18">
        <f t="shared" si="1"/>
        <v>1.7502524402558062E-2</v>
      </c>
      <c r="J14" s="54">
        <v>35</v>
      </c>
      <c r="K14" s="18">
        <f t="shared" si="2"/>
        <v>5.8902726354762708E-3</v>
      </c>
    </row>
    <row r="15" spans="1:11" s="47" customFormat="1" ht="16.5" customHeight="1">
      <c r="A15" s="420" t="s">
        <v>1570</v>
      </c>
      <c r="B15" s="420"/>
      <c r="C15" s="250">
        <f>SUM(C16:C20)</f>
        <v>10313</v>
      </c>
      <c r="D15" s="250">
        <f t="shared" ref="D15:J15" si="7">SUM(D16:D20)</f>
        <v>1618</v>
      </c>
      <c r="E15" s="252">
        <f t="shared" si="5"/>
        <v>0.15688936293997865</v>
      </c>
      <c r="F15" s="250">
        <f t="shared" si="7"/>
        <v>712</v>
      </c>
      <c r="G15" s="252">
        <f t="shared" si="0"/>
        <v>6.9039076893241541E-2</v>
      </c>
      <c r="H15" s="250">
        <f t="shared" si="7"/>
        <v>115</v>
      </c>
      <c r="I15" s="252">
        <f t="shared" si="1"/>
        <v>1.1150974498206147E-2</v>
      </c>
      <c r="J15" s="250">
        <f t="shared" si="7"/>
        <v>118</v>
      </c>
      <c r="K15" s="252">
        <f t="shared" si="2"/>
        <v>1.1441869485115873E-2</v>
      </c>
    </row>
    <row r="16" spans="1:11" ht="15" customHeight="1">
      <c r="A16" s="412">
        <v>1</v>
      </c>
      <c r="B16" s="412" t="s">
        <v>35</v>
      </c>
      <c r="C16" s="16">
        <v>1095</v>
      </c>
      <c r="D16" s="54">
        <v>261</v>
      </c>
      <c r="E16" s="18">
        <f t="shared" si="5"/>
        <v>0.23835616438356164</v>
      </c>
      <c r="F16" s="54">
        <v>58</v>
      </c>
      <c r="G16" s="18">
        <f t="shared" si="0"/>
        <v>5.2968036529680365E-2</v>
      </c>
      <c r="H16" s="54">
        <v>20</v>
      </c>
      <c r="I16" s="18">
        <f t="shared" si="1"/>
        <v>1.8264840182648401E-2</v>
      </c>
      <c r="J16" s="54">
        <v>8</v>
      </c>
      <c r="K16" s="18">
        <f t="shared" si="2"/>
        <v>7.3059360730593605E-3</v>
      </c>
    </row>
    <row r="17" spans="1:11" ht="15" customHeight="1">
      <c r="A17" s="412">
        <v>2</v>
      </c>
      <c r="B17" s="412" t="s">
        <v>38</v>
      </c>
      <c r="C17" s="16">
        <v>1814</v>
      </c>
      <c r="D17" s="54">
        <v>223</v>
      </c>
      <c r="E17" s="18">
        <f t="shared" si="5"/>
        <v>0.12293274531422271</v>
      </c>
      <c r="F17" s="54">
        <v>118</v>
      </c>
      <c r="G17" s="18">
        <f t="shared" si="0"/>
        <v>6.5049614112458659E-2</v>
      </c>
      <c r="H17" s="54">
        <v>28</v>
      </c>
      <c r="I17" s="18">
        <f t="shared" si="1"/>
        <v>1.5435501653803748E-2</v>
      </c>
      <c r="J17" s="54">
        <v>7</v>
      </c>
      <c r="K17" s="18">
        <f t="shared" si="2"/>
        <v>3.858875413450937E-3</v>
      </c>
    </row>
    <row r="18" spans="1:11" ht="15" customHeight="1">
      <c r="A18" s="412">
        <v>3</v>
      </c>
      <c r="B18" s="412" t="s">
        <v>40</v>
      </c>
      <c r="C18" s="16">
        <v>3459</v>
      </c>
      <c r="D18" s="54">
        <v>476</v>
      </c>
      <c r="E18" s="18">
        <f t="shared" si="5"/>
        <v>0.13761202659728244</v>
      </c>
      <c r="F18" s="54">
        <v>176</v>
      </c>
      <c r="G18" s="18">
        <f t="shared" si="0"/>
        <v>5.0881757733448975E-2</v>
      </c>
      <c r="H18" s="54">
        <v>30</v>
      </c>
      <c r="I18" s="18">
        <f t="shared" si="1"/>
        <v>8.6730268863833473E-3</v>
      </c>
      <c r="J18" s="54">
        <v>53</v>
      </c>
      <c r="K18" s="18">
        <f t="shared" si="2"/>
        <v>1.5322347499277248E-2</v>
      </c>
    </row>
    <row r="19" spans="1:11" ht="15" customHeight="1">
      <c r="A19" s="412">
        <v>4</v>
      </c>
      <c r="B19" s="412" t="s">
        <v>41</v>
      </c>
      <c r="C19" s="16">
        <v>2733</v>
      </c>
      <c r="D19" s="54">
        <v>418</v>
      </c>
      <c r="E19" s="18">
        <f t="shared" si="5"/>
        <v>0.15294548115623857</v>
      </c>
      <c r="F19" s="54">
        <v>241</v>
      </c>
      <c r="G19" s="18">
        <f t="shared" si="0"/>
        <v>8.8181485547017935E-2</v>
      </c>
      <c r="H19" s="54">
        <v>26</v>
      </c>
      <c r="I19" s="18">
        <f t="shared" si="1"/>
        <v>9.5133552872301505E-3</v>
      </c>
      <c r="J19" s="54">
        <v>41</v>
      </c>
      <c r="K19" s="18">
        <f t="shared" si="2"/>
        <v>1.500182949140139E-2</v>
      </c>
    </row>
    <row r="20" spans="1:11" ht="15" customHeight="1">
      <c r="A20" s="412">
        <v>5</v>
      </c>
      <c r="B20" s="413" t="s">
        <v>44</v>
      </c>
      <c r="C20" s="16">
        <v>1212</v>
      </c>
      <c r="D20" s="54">
        <v>240</v>
      </c>
      <c r="E20" s="18">
        <f t="shared" si="5"/>
        <v>0.19801980198019803</v>
      </c>
      <c r="F20" s="54">
        <v>119</v>
      </c>
      <c r="G20" s="18">
        <f t="shared" si="0"/>
        <v>9.818481848184818E-2</v>
      </c>
      <c r="H20" s="54">
        <v>11</v>
      </c>
      <c r="I20" s="18">
        <f t="shared" si="1"/>
        <v>9.0759075907590765E-3</v>
      </c>
      <c r="J20" s="54">
        <v>9</v>
      </c>
      <c r="K20" s="18">
        <f t="shared" si="2"/>
        <v>7.4257425742574254E-3</v>
      </c>
    </row>
    <row r="21" spans="1:11" s="47" customFormat="1" ht="16.5" customHeight="1">
      <c r="A21" s="421" t="s">
        <v>1571</v>
      </c>
      <c r="B21" s="463"/>
      <c r="C21" s="240">
        <f>SUM(C22+C28+C35+C44+C49+C56)</f>
        <v>93950</v>
      </c>
      <c r="D21" s="240">
        <f t="shared" ref="D21:J21" si="8">SUM(D22+D28+D35+D44+D49+D56)</f>
        <v>14599</v>
      </c>
      <c r="E21" s="41">
        <f t="shared" si="5"/>
        <v>0.15539116551357104</v>
      </c>
      <c r="F21" s="240">
        <f t="shared" si="8"/>
        <v>4332</v>
      </c>
      <c r="G21" s="41">
        <f t="shared" si="0"/>
        <v>4.6109632783395423E-2</v>
      </c>
      <c r="H21" s="240">
        <f t="shared" si="8"/>
        <v>2000</v>
      </c>
      <c r="I21" s="41">
        <f t="shared" si="1"/>
        <v>2.1287919105907396E-2</v>
      </c>
      <c r="J21" s="240">
        <f t="shared" si="8"/>
        <v>198</v>
      </c>
      <c r="K21" s="41">
        <f t="shared" si="2"/>
        <v>2.1075039914848323E-3</v>
      </c>
    </row>
    <row r="22" spans="1:11" s="47" customFormat="1" ht="16.5" customHeight="1">
      <c r="A22" s="420" t="s">
        <v>1572</v>
      </c>
      <c r="B22" s="420"/>
      <c r="C22" s="250">
        <f>SUM(C23:C27)</f>
        <v>13822</v>
      </c>
      <c r="D22" s="250">
        <f t="shared" ref="D22:J22" si="9">SUM(D23:D27)</f>
        <v>2687</v>
      </c>
      <c r="E22" s="252">
        <f t="shared" si="5"/>
        <v>0.19440023151497612</v>
      </c>
      <c r="F22" s="250">
        <f t="shared" si="9"/>
        <v>677</v>
      </c>
      <c r="G22" s="252">
        <f t="shared" si="0"/>
        <v>4.8979887136449136E-2</v>
      </c>
      <c r="H22" s="250">
        <f t="shared" si="9"/>
        <v>357</v>
      </c>
      <c r="I22" s="252">
        <f t="shared" si="1"/>
        <v>2.582838952394733E-2</v>
      </c>
      <c r="J22" s="250">
        <f t="shared" si="9"/>
        <v>28</v>
      </c>
      <c r="K22" s="252">
        <f t="shared" si="2"/>
        <v>2.0257560410939083E-3</v>
      </c>
    </row>
    <row r="23" spans="1:11" ht="15" customHeight="1">
      <c r="A23" s="412">
        <v>1</v>
      </c>
      <c r="B23" s="412" t="s">
        <v>12</v>
      </c>
      <c r="C23" s="16">
        <v>3298</v>
      </c>
      <c r="D23" s="54">
        <v>656</v>
      </c>
      <c r="E23" s="18">
        <f t="shared" si="5"/>
        <v>0.19890842935112188</v>
      </c>
      <c r="F23" s="54">
        <v>169</v>
      </c>
      <c r="G23" s="18">
        <f t="shared" si="0"/>
        <v>5.124317768344451E-2</v>
      </c>
      <c r="H23" s="54">
        <v>64</v>
      </c>
      <c r="I23" s="18">
        <f t="shared" si="1"/>
        <v>1.9405700424499697E-2</v>
      </c>
      <c r="J23" s="54">
        <v>5</v>
      </c>
      <c r="K23" s="18">
        <f t="shared" si="2"/>
        <v>1.5160703456640388E-3</v>
      </c>
    </row>
    <row r="24" spans="1:11" ht="15" customHeight="1">
      <c r="A24" s="412">
        <v>2</v>
      </c>
      <c r="B24" s="412" t="s">
        <v>13</v>
      </c>
      <c r="C24" s="16">
        <v>1939</v>
      </c>
      <c r="D24" s="54">
        <v>379</v>
      </c>
      <c r="E24" s="18">
        <f t="shared" si="5"/>
        <v>0.19546157813305828</v>
      </c>
      <c r="F24" s="54">
        <v>14</v>
      </c>
      <c r="G24" s="18">
        <f t="shared" si="0"/>
        <v>7.2202166064981952E-3</v>
      </c>
      <c r="H24" s="54">
        <v>66</v>
      </c>
      <c r="I24" s="18">
        <f t="shared" si="1"/>
        <v>3.4038164002062922E-2</v>
      </c>
      <c r="J24" s="54">
        <v>0</v>
      </c>
      <c r="K24" s="18">
        <f t="shared" si="2"/>
        <v>0</v>
      </c>
    </row>
    <row r="25" spans="1:11" ht="15" customHeight="1">
      <c r="A25" s="412">
        <v>3</v>
      </c>
      <c r="B25" s="412" t="s">
        <v>15</v>
      </c>
      <c r="C25" s="16">
        <v>3643</v>
      </c>
      <c r="D25" s="54">
        <v>668</v>
      </c>
      <c r="E25" s="18">
        <f t="shared" si="5"/>
        <v>0.18336535822124622</v>
      </c>
      <c r="F25" s="54">
        <v>227</v>
      </c>
      <c r="G25" s="18">
        <f t="shared" si="0"/>
        <v>6.2311281910513314E-2</v>
      </c>
      <c r="H25" s="54">
        <v>90</v>
      </c>
      <c r="I25" s="18">
        <f t="shared" si="1"/>
        <v>2.4704913532802634E-2</v>
      </c>
      <c r="J25" s="54">
        <v>9</v>
      </c>
      <c r="K25" s="18">
        <f t="shared" si="2"/>
        <v>2.4704913532802636E-3</v>
      </c>
    </row>
    <row r="26" spans="1:11" ht="15" customHeight="1">
      <c r="A26" s="412">
        <v>4</v>
      </c>
      <c r="B26" s="412" t="s">
        <v>42</v>
      </c>
      <c r="C26" s="16">
        <v>2631</v>
      </c>
      <c r="D26" s="54">
        <v>470</v>
      </c>
      <c r="E26" s="18">
        <f t="shared" si="5"/>
        <v>0.17863930064614214</v>
      </c>
      <c r="F26" s="54">
        <v>162</v>
      </c>
      <c r="G26" s="18">
        <f t="shared" si="0"/>
        <v>6.1573546180159637E-2</v>
      </c>
      <c r="H26" s="54">
        <v>88</v>
      </c>
      <c r="I26" s="18">
        <f t="shared" si="1"/>
        <v>3.3447358418852151E-2</v>
      </c>
      <c r="J26" s="54">
        <v>11</v>
      </c>
      <c r="K26" s="18">
        <f t="shared" si="2"/>
        <v>4.1809198023565189E-3</v>
      </c>
    </row>
    <row r="27" spans="1:11" ht="15" customHeight="1">
      <c r="A27" s="412">
        <v>5</v>
      </c>
      <c r="B27" s="412" t="s">
        <v>61</v>
      </c>
      <c r="C27" s="16">
        <v>2311</v>
      </c>
      <c r="D27" s="54">
        <v>514</v>
      </c>
      <c r="E27" s="18">
        <f t="shared" si="5"/>
        <v>0.22241453916053655</v>
      </c>
      <c r="F27" s="54">
        <v>105</v>
      </c>
      <c r="G27" s="18">
        <f t="shared" si="0"/>
        <v>4.5434876676763304E-2</v>
      </c>
      <c r="H27" s="54">
        <v>49</v>
      </c>
      <c r="I27" s="18">
        <f t="shared" si="1"/>
        <v>2.1202942449156211E-2</v>
      </c>
      <c r="J27" s="54">
        <v>3</v>
      </c>
      <c r="K27" s="18">
        <f t="shared" si="2"/>
        <v>1.2981393336218088E-3</v>
      </c>
    </row>
    <row r="28" spans="1:11" s="34" customFormat="1" ht="15" customHeight="1">
      <c r="A28" s="420" t="s">
        <v>1558</v>
      </c>
      <c r="B28" s="420"/>
      <c r="C28" s="250">
        <f>SUM(C29:C34)</f>
        <v>14903</v>
      </c>
      <c r="D28" s="250">
        <f t="shared" ref="D28:J28" si="10">SUM(D29:D34)</f>
        <v>1989</v>
      </c>
      <c r="E28" s="252">
        <f t="shared" si="5"/>
        <v>0.13346306112863182</v>
      </c>
      <c r="F28" s="250">
        <f t="shared" si="10"/>
        <v>767</v>
      </c>
      <c r="G28" s="252">
        <f t="shared" si="0"/>
        <v>5.146614775548547E-2</v>
      </c>
      <c r="H28" s="250">
        <f t="shared" si="10"/>
        <v>433</v>
      </c>
      <c r="I28" s="252">
        <f t="shared" si="1"/>
        <v>2.9054552774609138E-2</v>
      </c>
      <c r="J28" s="250">
        <f t="shared" si="10"/>
        <v>29</v>
      </c>
      <c r="K28" s="252">
        <f t="shared" si="2"/>
        <v>1.9459169294772864E-3</v>
      </c>
    </row>
    <row r="29" spans="1:11" ht="14.1" customHeight="1">
      <c r="A29" s="412">
        <v>1</v>
      </c>
      <c r="B29" s="412" t="s">
        <v>17</v>
      </c>
      <c r="C29" s="16">
        <v>3168</v>
      </c>
      <c r="D29" s="54">
        <v>421</v>
      </c>
      <c r="E29" s="18">
        <f t="shared" si="5"/>
        <v>0.13289141414141414</v>
      </c>
      <c r="F29" s="54">
        <v>225</v>
      </c>
      <c r="G29" s="18">
        <f t="shared" si="0"/>
        <v>7.1022727272727279E-2</v>
      </c>
      <c r="H29" s="54">
        <v>151</v>
      </c>
      <c r="I29" s="18">
        <f t="shared" si="1"/>
        <v>4.7664141414141416E-2</v>
      </c>
      <c r="J29" s="54">
        <v>7</v>
      </c>
      <c r="K29" s="18">
        <f t="shared" si="2"/>
        <v>2.2095959595959595E-3</v>
      </c>
    </row>
    <row r="30" spans="1:11" ht="15" customHeight="1">
      <c r="A30" s="412">
        <v>2</v>
      </c>
      <c r="B30" s="412" t="s">
        <v>18</v>
      </c>
      <c r="C30" s="16">
        <v>3403</v>
      </c>
      <c r="D30" s="54">
        <v>567</v>
      </c>
      <c r="E30" s="18">
        <f t="shared" si="5"/>
        <v>0.16661769027328827</v>
      </c>
      <c r="F30" s="54">
        <v>153</v>
      </c>
      <c r="G30" s="18">
        <f t="shared" si="0"/>
        <v>4.4960329121363503E-2</v>
      </c>
      <c r="H30" s="54">
        <v>67</v>
      </c>
      <c r="I30" s="18">
        <f t="shared" si="1"/>
        <v>1.968851013811343E-2</v>
      </c>
      <c r="J30" s="54">
        <v>4</v>
      </c>
      <c r="K30" s="18">
        <f t="shared" si="2"/>
        <v>1.1754334410813989E-3</v>
      </c>
    </row>
    <row r="31" spans="1:11" ht="15" customHeight="1">
      <c r="A31" s="412">
        <v>3</v>
      </c>
      <c r="B31" s="412" t="s">
        <v>20</v>
      </c>
      <c r="C31" s="16">
        <v>2710</v>
      </c>
      <c r="D31" s="54">
        <v>277</v>
      </c>
      <c r="E31" s="18">
        <f t="shared" si="5"/>
        <v>0.10221402214022141</v>
      </c>
      <c r="F31" s="54">
        <v>55</v>
      </c>
      <c r="G31" s="18">
        <f t="shared" si="0"/>
        <v>2.0295202952029519E-2</v>
      </c>
      <c r="H31" s="54">
        <v>96</v>
      </c>
      <c r="I31" s="18">
        <f t="shared" si="1"/>
        <v>3.5424354243542434E-2</v>
      </c>
      <c r="J31" s="54">
        <v>6</v>
      </c>
      <c r="K31" s="18">
        <f t="shared" si="2"/>
        <v>2.2140221402214021E-3</v>
      </c>
    </row>
    <row r="32" spans="1:11" ht="15" customHeight="1">
      <c r="A32" s="412">
        <v>4</v>
      </c>
      <c r="B32" s="412" t="s">
        <v>21</v>
      </c>
      <c r="C32" s="16">
        <v>1945</v>
      </c>
      <c r="D32" s="54">
        <v>192</v>
      </c>
      <c r="E32" s="18">
        <f t="shared" si="5"/>
        <v>9.8714652956298207E-2</v>
      </c>
      <c r="F32" s="54">
        <v>101</v>
      </c>
      <c r="G32" s="18">
        <f t="shared" si="0"/>
        <v>5.19280205655527E-2</v>
      </c>
      <c r="H32" s="54">
        <v>44</v>
      </c>
      <c r="I32" s="18">
        <f t="shared" si="1"/>
        <v>2.2622107969151671E-2</v>
      </c>
      <c r="J32" s="54">
        <v>2</v>
      </c>
      <c r="K32" s="18">
        <f t="shared" si="2"/>
        <v>1.0282776349614395E-3</v>
      </c>
    </row>
    <row r="33" spans="1:11" ht="15" customHeight="1">
      <c r="A33" s="412">
        <v>5</v>
      </c>
      <c r="B33" s="412" t="s">
        <v>47</v>
      </c>
      <c r="C33" s="16">
        <v>1289</v>
      </c>
      <c r="D33" s="54">
        <v>257</v>
      </c>
      <c r="E33" s="18">
        <f t="shared" si="5"/>
        <v>0.19937936384794414</v>
      </c>
      <c r="F33" s="54">
        <v>117</v>
      </c>
      <c r="G33" s="18">
        <f t="shared" si="0"/>
        <v>9.0768037238169119E-2</v>
      </c>
      <c r="H33" s="54">
        <v>54</v>
      </c>
      <c r="I33" s="18">
        <f t="shared" si="1"/>
        <v>4.1892940263770363E-2</v>
      </c>
      <c r="J33" s="54">
        <v>2</v>
      </c>
      <c r="K33" s="18">
        <f t="shared" si="2"/>
        <v>1.5515903801396431E-3</v>
      </c>
    </row>
    <row r="34" spans="1:11" s="151" customFormat="1" ht="15" customHeight="1">
      <c r="A34" s="412">
        <v>6</v>
      </c>
      <c r="B34" s="390" t="s">
        <v>19</v>
      </c>
      <c r="C34" s="16">
        <v>2388</v>
      </c>
      <c r="D34" s="16">
        <v>275</v>
      </c>
      <c r="E34" s="18">
        <f t="shared" si="5"/>
        <v>0.11515912897822446</v>
      </c>
      <c r="F34" s="16">
        <v>116</v>
      </c>
      <c r="G34" s="18">
        <f t="shared" si="0"/>
        <v>4.8576214405360134E-2</v>
      </c>
      <c r="H34" s="16">
        <v>21</v>
      </c>
      <c r="I34" s="18">
        <f t="shared" si="1"/>
        <v>8.7939698492462311E-3</v>
      </c>
      <c r="J34" s="16">
        <v>8</v>
      </c>
      <c r="K34" s="18">
        <f t="shared" si="2"/>
        <v>3.3500837520938024E-3</v>
      </c>
    </row>
    <row r="35" spans="1:11" s="34" customFormat="1" ht="15" customHeight="1">
      <c r="A35" s="420" t="s">
        <v>1559</v>
      </c>
      <c r="B35" s="420"/>
      <c r="C35" s="250">
        <f>SUM(C36:C43)</f>
        <v>34111</v>
      </c>
      <c r="D35" s="250">
        <f t="shared" ref="D35:J35" si="11">SUM(D36:D43)</f>
        <v>5680</v>
      </c>
      <c r="E35" s="252">
        <f t="shared" si="5"/>
        <v>0.16651520037524553</v>
      </c>
      <c r="F35" s="250">
        <f t="shared" si="11"/>
        <v>1574</v>
      </c>
      <c r="G35" s="252">
        <f t="shared" si="0"/>
        <v>4.6143472780041626E-2</v>
      </c>
      <c r="H35" s="250">
        <f t="shared" si="11"/>
        <v>613</v>
      </c>
      <c r="I35" s="252">
        <f t="shared" si="1"/>
        <v>1.7970742575708715E-2</v>
      </c>
      <c r="J35" s="250">
        <f t="shared" si="11"/>
        <v>52</v>
      </c>
      <c r="K35" s="252">
        <f t="shared" si="2"/>
        <v>1.5244349330128112E-3</v>
      </c>
    </row>
    <row r="36" spans="1:11" ht="12.95" customHeight="1">
      <c r="A36" s="412">
        <v>1</v>
      </c>
      <c r="B36" s="412" t="s">
        <v>26</v>
      </c>
      <c r="C36" s="16">
        <v>1048</v>
      </c>
      <c r="D36" s="54">
        <v>109</v>
      </c>
      <c r="E36" s="18">
        <f t="shared" si="5"/>
        <v>0.10400763358778627</v>
      </c>
      <c r="F36" s="54">
        <v>54</v>
      </c>
      <c r="G36" s="18">
        <f t="shared" si="0"/>
        <v>5.1526717557251911E-2</v>
      </c>
      <c r="H36" s="54">
        <v>27</v>
      </c>
      <c r="I36" s="18">
        <f t="shared" si="1"/>
        <v>2.5763358778625955E-2</v>
      </c>
      <c r="J36" s="54">
        <v>4</v>
      </c>
      <c r="K36" s="18">
        <f t="shared" si="2"/>
        <v>3.8167938931297708E-3</v>
      </c>
    </row>
    <row r="37" spans="1:11" ht="15" customHeight="1">
      <c r="A37" s="412">
        <v>2</v>
      </c>
      <c r="B37" s="412" t="s">
        <v>27</v>
      </c>
      <c r="C37" s="16">
        <v>2469</v>
      </c>
      <c r="D37" s="54">
        <v>333</v>
      </c>
      <c r="E37" s="18">
        <f t="shared" si="5"/>
        <v>0.13487241798298907</v>
      </c>
      <c r="F37" s="54">
        <v>144</v>
      </c>
      <c r="G37" s="18">
        <f t="shared" si="0"/>
        <v>5.8323207776427702E-2</v>
      </c>
      <c r="H37" s="54">
        <v>50</v>
      </c>
      <c r="I37" s="18">
        <f t="shared" si="1"/>
        <v>2.025111381125962E-2</v>
      </c>
      <c r="J37" s="54">
        <v>8</v>
      </c>
      <c r="K37" s="18">
        <f t="shared" si="2"/>
        <v>3.2401782098015392E-3</v>
      </c>
    </row>
    <row r="38" spans="1:11" ht="15" customHeight="1">
      <c r="A38" s="412">
        <v>3</v>
      </c>
      <c r="B38" s="412" t="s">
        <v>28</v>
      </c>
      <c r="C38" s="16">
        <v>1567</v>
      </c>
      <c r="D38" s="54">
        <v>155</v>
      </c>
      <c r="E38" s="18">
        <f t="shared" si="5"/>
        <v>9.8915124441608174E-2</v>
      </c>
      <c r="F38" s="54">
        <v>5</v>
      </c>
      <c r="G38" s="18">
        <f t="shared" si="0"/>
        <v>3.1908104658583281E-3</v>
      </c>
      <c r="H38" s="54">
        <v>60</v>
      </c>
      <c r="I38" s="18">
        <f t="shared" si="1"/>
        <v>3.8289725590299938E-2</v>
      </c>
      <c r="J38" s="54">
        <v>1</v>
      </c>
      <c r="K38" s="18">
        <f t="shared" si="2"/>
        <v>6.3816209317166565E-4</v>
      </c>
    </row>
    <row r="39" spans="1:11" ht="15" customHeight="1">
      <c r="A39" s="412">
        <v>4</v>
      </c>
      <c r="B39" s="412" t="s">
        <v>107</v>
      </c>
      <c r="C39" s="16">
        <v>3578</v>
      </c>
      <c r="D39" s="54">
        <v>617</v>
      </c>
      <c r="E39" s="18">
        <f t="shared" si="5"/>
        <v>0.17244270542202347</v>
      </c>
      <c r="F39" s="54">
        <v>194</v>
      </c>
      <c r="G39" s="18">
        <f t="shared" si="0"/>
        <v>5.4220234768026829E-2</v>
      </c>
      <c r="H39" s="54">
        <v>110</v>
      </c>
      <c r="I39" s="18">
        <f t="shared" si="1"/>
        <v>3.0743432084963666E-2</v>
      </c>
      <c r="J39" s="54">
        <v>2</v>
      </c>
      <c r="K39" s="18">
        <f t="shared" si="2"/>
        <v>5.5897149245388487E-4</v>
      </c>
    </row>
    <row r="40" spans="1:11" ht="15" customHeight="1">
      <c r="A40" s="412">
        <v>5</v>
      </c>
      <c r="B40" s="412" t="s">
        <v>29</v>
      </c>
      <c r="C40" s="16">
        <v>9327</v>
      </c>
      <c r="D40" s="54">
        <v>1681</v>
      </c>
      <c r="E40" s="18">
        <f t="shared" si="5"/>
        <v>0.1802294414066688</v>
      </c>
      <c r="F40" s="54">
        <v>450</v>
      </c>
      <c r="G40" s="18">
        <f t="shared" si="0"/>
        <v>4.8247024766806049E-2</v>
      </c>
      <c r="H40" s="54">
        <v>160</v>
      </c>
      <c r="I40" s="18">
        <f t="shared" si="1"/>
        <v>1.7154497694864372E-2</v>
      </c>
      <c r="J40" s="54">
        <v>13</v>
      </c>
      <c r="K40" s="18">
        <f t="shared" si="2"/>
        <v>1.3938029377077302E-3</v>
      </c>
    </row>
    <row r="41" spans="1:11" ht="15" customHeight="1">
      <c r="A41" s="412">
        <v>6</v>
      </c>
      <c r="B41" s="412" t="s">
        <v>30</v>
      </c>
      <c r="C41" s="16">
        <v>3338</v>
      </c>
      <c r="D41" s="54">
        <v>664</v>
      </c>
      <c r="E41" s="18">
        <f t="shared" si="5"/>
        <v>0.19892150988615936</v>
      </c>
      <c r="F41" s="54">
        <v>128</v>
      </c>
      <c r="G41" s="18">
        <f t="shared" si="0"/>
        <v>3.8346315158777712E-2</v>
      </c>
      <c r="H41" s="54">
        <v>48</v>
      </c>
      <c r="I41" s="18">
        <f t="shared" si="1"/>
        <v>1.4379868184541641E-2</v>
      </c>
      <c r="J41" s="54">
        <v>0</v>
      </c>
      <c r="K41" s="18">
        <f t="shared" si="2"/>
        <v>0</v>
      </c>
    </row>
    <row r="42" spans="1:11" ht="15" customHeight="1">
      <c r="A42" s="412">
        <v>7</v>
      </c>
      <c r="B42" s="412" t="s">
        <v>31</v>
      </c>
      <c r="C42" s="16">
        <v>1487</v>
      </c>
      <c r="D42" s="54">
        <v>201</v>
      </c>
      <c r="E42" s="18">
        <f t="shared" si="5"/>
        <v>0.13517148621385339</v>
      </c>
      <c r="F42" s="54">
        <v>37</v>
      </c>
      <c r="G42" s="18">
        <f t="shared" si="0"/>
        <v>2.488231338264963E-2</v>
      </c>
      <c r="H42" s="54">
        <v>37</v>
      </c>
      <c r="I42" s="18">
        <f t="shared" si="1"/>
        <v>2.488231338264963E-2</v>
      </c>
      <c r="J42" s="54">
        <v>1</v>
      </c>
      <c r="K42" s="18">
        <f t="shared" si="2"/>
        <v>6.7249495628782783E-4</v>
      </c>
    </row>
    <row r="43" spans="1:11" s="151" customFormat="1" ht="15" customHeight="1">
      <c r="A43" s="412">
        <v>8</v>
      </c>
      <c r="B43" s="390" t="s">
        <v>109</v>
      </c>
      <c r="C43" s="16">
        <v>11297</v>
      </c>
      <c r="D43" s="16">
        <v>1920</v>
      </c>
      <c r="E43" s="18">
        <f t="shared" si="5"/>
        <v>0.16995662565282818</v>
      </c>
      <c r="F43" s="16">
        <v>562</v>
      </c>
      <c r="G43" s="18">
        <f t="shared" si="0"/>
        <v>4.974772063379658E-2</v>
      </c>
      <c r="H43" s="16">
        <v>121</v>
      </c>
      <c r="I43" s="18">
        <f t="shared" si="1"/>
        <v>1.0710808179162609E-2</v>
      </c>
      <c r="J43" s="16">
        <v>23</v>
      </c>
      <c r="K43" s="18">
        <f t="shared" si="2"/>
        <v>2.0359387447995043E-3</v>
      </c>
    </row>
    <row r="44" spans="1:11" s="34" customFormat="1" ht="15" customHeight="1">
      <c r="A44" s="420" t="s">
        <v>1566</v>
      </c>
      <c r="B44" s="420"/>
      <c r="C44" s="250">
        <f>SUM(C45:C48)</f>
        <v>13955</v>
      </c>
      <c r="D44" s="250">
        <f t="shared" ref="D44:J44" si="12">SUM(D45:D48)</f>
        <v>1997</v>
      </c>
      <c r="E44" s="252">
        <f t="shared" si="5"/>
        <v>0.14310283052669295</v>
      </c>
      <c r="F44" s="250">
        <f t="shared" si="12"/>
        <v>345</v>
      </c>
      <c r="G44" s="252">
        <f t="shared" si="0"/>
        <v>2.4722321748477247E-2</v>
      </c>
      <c r="H44" s="250">
        <f t="shared" si="12"/>
        <v>262</v>
      </c>
      <c r="I44" s="252">
        <f t="shared" si="1"/>
        <v>1.8774632748118955E-2</v>
      </c>
      <c r="J44" s="250">
        <f t="shared" si="12"/>
        <v>20</v>
      </c>
      <c r="K44" s="252">
        <f t="shared" si="2"/>
        <v>1.4331780723754925E-3</v>
      </c>
    </row>
    <row r="45" spans="1:11" ht="12.95" customHeight="1">
      <c r="A45" s="412">
        <v>1</v>
      </c>
      <c r="B45" s="412" t="s">
        <v>22</v>
      </c>
      <c r="C45" s="16">
        <v>2393</v>
      </c>
      <c r="D45" s="54">
        <v>396</v>
      </c>
      <c r="E45" s="18">
        <f t="shared" si="5"/>
        <v>0.16548265775177601</v>
      </c>
      <c r="F45" s="54">
        <v>99</v>
      </c>
      <c r="G45" s="18">
        <f t="shared" si="0"/>
        <v>4.1370664437944002E-2</v>
      </c>
      <c r="H45" s="54">
        <v>29</v>
      </c>
      <c r="I45" s="18">
        <f t="shared" si="1"/>
        <v>1.211867948182198E-2</v>
      </c>
      <c r="J45" s="54">
        <v>4</v>
      </c>
      <c r="K45" s="18">
        <f t="shared" si="2"/>
        <v>1.6715419974926871E-3</v>
      </c>
    </row>
    <row r="46" spans="1:11" ht="15" customHeight="1">
      <c r="A46" s="412">
        <v>2</v>
      </c>
      <c r="B46" s="412" t="s">
        <v>23</v>
      </c>
      <c r="C46" s="16">
        <v>4322</v>
      </c>
      <c r="D46" s="54">
        <v>688</v>
      </c>
      <c r="E46" s="18">
        <f t="shared" si="5"/>
        <v>0.15918556223970384</v>
      </c>
      <c r="F46" s="54">
        <v>170</v>
      </c>
      <c r="G46" s="18">
        <f t="shared" si="0"/>
        <v>3.9333641832484958E-2</v>
      </c>
      <c r="H46" s="54">
        <v>97</v>
      </c>
      <c r="I46" s="18">
        <f t="shared" si="1"/>
        <v>2.2443313280888479E-2</v>
      </c>
      <c r="J46" s="54">
        <v>2</v>
      </c>
      <c r="K46" s="18">
        <f t="shared" si="2"/>
        <v>4.6274872744099955E-4</v>
      </c>
    </row>
    <row r="47" spans="1:11" ht="15" customHeight="1">
      <c r="A47" s="412">
        <v>3</v>
      </c>
      <c r="B47" s="412" t="s">
        <v>25</v>
      </c>
      <c r="C47" s="16">
        <v>3018</v>
      </c>
      <c r="D47" s="54">
        <v>411</v>
      </c>
      <c r="E47" s="18">
        <f t="shared" si="5"/>
        <v>0.13618290258449303</v>
      </c>
      <c r="F47" s="54">
        <v>69</v>
      </c>
      <c r="G47" s="18">
        <f t="shared" si="0"/>
        <v>2.2862823061630219E-2</v>
      </c>
      <c r="H47" s="54">
        <v>53</v>
      </c>
      <c r="I47" s="18">
        <f t="shared" si="1"/>
        <v>1.7561298873426109E-2</v>
      </c>
      <c r="J47" s="54">
        <v>2</v>
      </c>
      <c r="K47" s="18">
        <f t="shared" si="2"/>
        <v>6.6269052352551359E-4</v>
      </c>
    </row>
    <row r="48" spans="1:11" s="151" customFormat="1" ht="15" customHeight="1">
      <c r="A48" s="412">
        <v>4</v>
      </c>
      <c r="B48" s="390" t="s">
        <v>24</v>
      </c>
      <c r="C48" s="16">
        <v>4222</v>
      </c>
      <c r="D48" s="16">
        <v>502</v>
      </c>
      <c r="E48" s="18">
        <f t="shared" si="5"/>
        <v>0.11890099478919944</v>
      </c>
      <c r="F48" s="16">
        <v>7</v>
      </c>
      <c r="G48" s="18">
        <f t="shared" si="0"/>
        <v>1.6579819990525818E-3</v>
      </c>
      <c r="H48" s="16">
        <v>83</v>
      </c>
      <c r="I48" s="18">
        <f t="shared" si="1"/>
        <v>1.9658929417337753E-2</v>
      </c>
      <c r="J48" s="16">
        <v>12</v>
      </c>
      <c r="K48" s="18">
        <f t="shared" si="2"/>
        <v>2.8422548555187117E-3</v>
      </c>
    </row>
    <row r="49" spans="1:11" s="34" customFormat="1" ht="15" customHeight="1">
      <c r="A49" s="420" t="s">
        <v>1560</v>
      </c>
      <c r="B49" s="420"/>
      <c r="C49" s="250">
        <f>SUM(C50:C55)</f>
        <v>11177</v>
      </c>
      <c r="D49" s="250">
        <f t="shared" ref="D49:J49" si="13">SUM(D50:D55)</f>
        <v>1333</v>
      </c>
      <c r="E49" s="252">
        <f t="shared" si="5"/>
        <v>0.11926277176344278</v>
      </c>
      <c r="F49" s="250">
        <f t="shared" si="13"/>
        <v>822</v>
      </c>
      <c r="G49" s="252">
        <f t="shared" si="0"/>
        <v>7.3543884763353315E-2</v>
      </c>
      <c r="H49" s="250">
        <f t="shared" si="13"/>
        <v>236</v>
      </c>
      <c r="I49" s="252">
        <f t="shared" si="1"/>
        <v>2.1114789299454238E-2</v>
      </c>
      <c r="J49" s="250">
        <f t="shared" si="13"/>
        <v>35</v>
      </c>
      <c r="K49" s="252">
        <f t="shared" si="2"/>
        <v>3.1314306164444842E-3</v>
      </c>
    </row>
    <row r="50" spans="1:11" ht="12.95" customHeight="1">
      <c r="A50" s="412">
        <v>1</v>
      </c>
      <c r="B50" s="412" t="s">
        <v>34</v>
      </c>
      <c r="C50" s="16">
        <v>3859</v>
      </c>
      <c r="D50" s="54">
        <v>391</v>
      </c>
      <c r="E50" s="18">
        <f t="shared" si="5"/>
        <v>0.1013215859030837</v>
      </c>
      <c r="F50" s="54">
        <v>334</v>
      </c>
      <c r="G50" s="18">
        <f t="shared" si="0"/>
        <v>8.6550919927442349E-2</v>
      </c>
      <c r="H50" s="54">
        <v>65</v>
      </c>
      <c r="I50" s="18">
        <f t="shared" si="1"/>
        <v>1.6843741902047162E-2</v>
      </c>
      <c r="J50" s="54">
        <v>3</v>
      </c>
      <c r="K50" s="18">
        <f t="shared" si="2"/>
        <v>7.774034724021767E-4</v>
      </c>
    </row>
    <row r="51" spans="1:11" ht="12.95" customHeight="1">
      <c r="A51" s="412">
        <v>2</v>
      </c>
      <c r="B51" s="412" t="s">
        <v>115</v>
      </c>
      <c r="C51" s="16">
        <v>800</v>
      </c>
      <c r="D51" s="54">
        <v>78</v>
      </c>
      <c r="E51" s="18">
        <f t="shared" si="5"/>
        <v>9.7500000000000003E-2</v>
      </c>
      <c r="F51" s="54">
        <v>43</v>
      </c>
      <c r="G51" s="18">
        <f t="shared" si="0"/>
        <v>5.3749999999999999E-2</v>
      </c>
      <c r="H51" s="54">
        <v>14</v>
      </c>
      <c r="I51" s="18">
        <f t="shared" si="1"/>
        <v>1.7500000000000002E-2</v>
      </c>
      <c r="J51" s="54">
        <v>2</v>
      </c>
      <c r="K51" s="18">
        <f t="shared" si="2"/>
        <v>2.5000000000000001E-3</v>
      </c>
    </row>
    <row r="52" spans="1:11" ht="15" customHeight="1">
      <c r="A52" s="412">
        <v>3</v>
      </c>
      <c r="B52" s="412" t="s">
        <v>32</v>
      </c>
      <c r="C52" s="16">
        <v>1689</v>
      </c>
      <c r="D52" s="54">
        <v>199</v>
      </c>
      <c r="E52" s="18">
        <f t="shared" si="5"/>
        <v>0.11782119597394908</v>
      </c>
      <c r="F52" s="54">
        <v>108</v>
      </c>
      <c r="G52" s="18">
        <f t="shared" si="0"/>
        <v>6.3943161634103018E-2</v>
      </c>
      <c r="H52" s="54">
        <v>42</v>
      </c>
      <c r="I52" s="18">
        <f t="shared" si="1"/>
        <v>2.4866785079928951E-2</v>
      </c>
      <c r="J52" s="54">
        <v>7</v>
      </c>
      <c r="K52" s="18">
        <f t="shared" si="2"/>
        <v>4.1444641799881585E-3</v>
      </c>
    </row>
    <row r="53" spans="1:11" ht="15" customHeight="1">
      <c r="A53" s="412">
        <v>4</v>
      </c>
      <c r="B53" s="412" t="s">
        <v>33</v>
      </c>
      <c r="C53" s="16">
        <v>1320</v>
      </c>
      <c r="D53" s="54">
        <v>157</v>
      </c>
      <c r="E53" s="18">
        <f t="shared" si="5"/>
        <v>0.11893939393939394</v>
      </c>
      <c r="F53" s="54">
        <v>71</v>
      </c>
      <c r="G53" s="18">
        <f t="shared" si="0"/>
        <v>5.3787878787878787E-2</v>
      </c>
      <c r="H53" s="54">
        <v>28</v>
      </c>
      <c r="I53" s="18">
        <f t="shared" si="1"/>
        <v>2.1212121212121213E-2</v>
      </c>
      <c r="J53" s="54">
        <v>4</v>
      </c>
      <c r="K53" s="18">
        <f t="shared" si="2"/>
        <v>3.0303030303030303E-3</v>
      </c>
    </row>
    <row r="54" spans="1:11" ht="15" customHeight="1">
      <c r="A54" s="412">
        <v>5</v>
      </c>
      <c r="B54" s="412" t="s">
        <v>45</v>
      </c>
      <c r="C54" s="16">
        <v>1616</v>
      </c>
      <c r="D54" s="54">
        <v>216</v>
      </c>
      <c r="E54" s="18">
        <f t="shared" si="5"/>
        <v>0.13366336633663367</v>
      </c>
      <c r="F54" s="54">
        <v>86</v>
      </c>
      <c r="G54" s="18">
        <f t="shared" si="0"/>
        <v>5.3217821782178217E-2</v>
      </c>
      <c r="H54" s="54">
        <v>47</v>
      </c>
      <c r="I54" s="18">
        <f t="shared" si="1"/>
        <v>2.9084158415841586E-2</v>
      </c>
      <c r="J54" s="54">
        <v>4</v>
      </c>
      <c r="K54" s="18">
        <f t="shared" si="2"/>
        <v>2.4752475247524753E-3</v>
      </c>
    </row>
    <row r="55" spans="1:11" s="151" customFormat="1" ht="15" customHeight="1">
      <c r="A55" s="412">
        <v>6</v>
      </c>
      <c r="B55" s="390" t="s">
        <v>117</v>
      </c>
      <c r="C55" s="16">
        <v>1893</v>
      </c>
      <c r="D55" s="16">
        <v>292</v>
      </c>
      <c r="E55" s="18">
        <f t="shared" si="5"/>
        <v>0.15425250924458531</v>
      </c>
      <c r="F55" s="16">
        <v>180</v>
      </c>
      <c r="G55" s="18">
        <f t="shared" si="0"/>
        <v>9.5087163232963554E-2</v>
      </c>
      <c r="H55" s="16">
        <v>40</v>
      </c>
      <c r="I55" s="18">
        <f t="shared" si="1"/>
        <v>2.1130480718436345E-2</v>
      </c>
      <c r="J55" s="16">
        <v>15</v>
      </c>
      <c r="K55" s="18">
        <f t="shared" si="2"/>
        <v>7.9239302694136295E-3</v>
      </c>
    </row>
    <row r="56" spans="1:11" s="34" customFormat="1" ht="15" customHeight="1">
      <c r="A56" s="420" t="s">
        <v>1561</v>
      </c>
      <c r="B56" s="420"/>
      <c r="C56" s="250">
        <f>SUM(C57:C59)</f>
        <v>5982</v>
      </c>
      <c r="D56" s="250">
        <f t="shared" ref="D56:J56" si="14">SUM(D57:D59)</f>
        <v>913</v>
      </c>
      <c r="E56" s="252">
        <f t="shared" si="5"/>
        <v>0.15262454028752925</v>
      </c>
      <c r="F56" s="250">
        <f t="shared" si="14"/>
        <v>147</v>
      </c>
      <c r="G56" s="252">
        <f t="shared" si="0"/>
        <v>2.4573721163490471E-2</v>
      </c>
      <c r="H56" s="250">
        <f t="shared" si="14"/>
        <v>99</v>
      </c>
      <c r="I56" s="252">
        <f t="shared" si="1"/>
        <v>1.6549648946840523E-2</v>
      </c>
      <c r="J56" s="250">
        <f t="shared" si="14"/>
        <v>34</v>
      </c>
      <c r="K56" s="252">
        <f t="shared" si="2"/>
        <v>5.6837178201270475E-3</v>
      </c>
    </row>
    <row r="57" spans="1:11" ht="15" customHeight="1">
      <c r="A57" s="412">
        <v>1</v>
      </c>
      <c r="B57" s="412" t="s">
        <v>36</v>
      </c>
      <c r="C57" s="16">
        <v>1022</v>
      </c>
      <c r="D57" s="54">
        <v>210</v>
      </c>
      <c r="E57" s="18">
        <f t="shared" si="5"/>
        <v>0.20547945205479451</v>
      </c>
      <c r="F57" s="54">
        <v>64</v>
      </c>
      <c r="G57" s="18">
        <f t="shared" si="0"/>
        <v>6.262230919765166E-2</v>
      </c>
      <c r="H57" s="54">
        <v>36</v>
      </c>
      <c r="I57" s="18">
        <f t="shared" si="1"/>
        <v>3.5225048923679059E-2</v>
      </c>
      <c r="J57" s="54">
        <v>8</v>
      </c>
      <c r="K57" s="18">
        <f t="shared" si="2"/>
        <v>7.8277886497064575E-3</v>
      </c>
    </row>
    <row r="58" spans="1:11" ht="15" customHeight="1">
      <c r="A58" s="412">
        <v>2</v>
      </c>
      <c r="B58" s="412" t="s">
        <v>43</v>
      </c>
      <c r="C58" s="16">
        <v>2176</v>
      </c>
      <c r="D58" s="54">
        <v>284</v>
      </c>
      <c r="E58" s="18">
        <f t="shared" si="5"/>
        <v>0.13051470588235295</v>
      </c>
      <c r="F58" s="54">
        <v>2</v>
      </c>
      <c r="G58" s="18">
        <f t="shared" si="0"/>
        <v>9.1911764705882352E-4</v>
      </c>
      <c r="H58" s="54">
        <v>33</v>
      </c>
      <c r="I58" s="18">
        <f t="shared" si="1"/>
        <v>1.5165441176470588E-2</v>
      </c>
      <c r="J58" s="54">
        <v>9</v>
      </c>
      <c r="K58" s="18">
        <f t="shared" si="2"/>
        <v>4.1360294117647059E-3</v>
      </c>
    </row>
    <row r="59" spans="1:11" ht="15" customHeight="1">
      <c r="A59" s="412">
        <v>3</v>
      </c>
      <c r="B59" s="412" t="s">
        <v>48</v>
      </c>
      <c r="C59" s="16">
        <v>2784</v>
      </c>
      <c r="D59" s="54">
        <v>419</v>
      </c>
      <c r="E59" s="18">
        <f t="shared" si="5"/>
        <v>0.1505028735632184</v>
      </c>
      <c r="F59" s="54">
        <v>81</v>
      </c>
      <c r="G59" s="18">
        <f t="shared" si="0"/>
        <v>2.9094827586206896E-2</v>
      </c>
      <c r="H59" s="54">
        <v>30</v>
      </c>
      <c r="I59" s="18">
        <f t="shared" si="1"/>
        <v>1.0775862068965518E-2</v>
      </c>
      <c r="J59" s="54">
        <v>17</v>
      </c>
      <c r="K59" s="18">
        <f t="shared" si="2"/>
        <v>6.1063218390804601E-3</v>
      </c>
    </row>
  </sheetData>
  <mergeCells count="15">
    <mergeCell ref="A35:B35"/>
    <mergeCell ref="A49:B49"/>
    <mergeCell ref="A56:B56"/>
    <mergeCell ref="A2:K2"/>
    <mergeCell ref="A3:K3"/>
    <mergeCell ref="A5:B5"/>
    <mergeCell ref="A6:B6"/>
    <mergeCell ref="A7:B7"/>
    <mergeCell ref="A28:B28"/>
    <mergeCell ref="A8:B8"/>
    <mergeCell ref="A10:B10"/>
    <mergeCell ref="A15:B15"/>
    <mergeCell ref="A21:B21"/>
    <mergeCell ref="A22:B22"/>
    <mergeCell ref="A44:B44"/>
  </mergeCells>
  <printOptions horizontalCentered="1" verticalCentered="1"/>
  <pageMargins left="0.78740157480314965" right="0.39370078740157483" top="0.59055118110236227" bottom="0.59055118110236227" header="0" footer="0"/>
  <pageSetup paperSize="9" scale="78" orientation="portrait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opLeftCell="A28" zoomScaleNormal="100" zoomScaleSheetLayoutView="75" workbookViewId="0">
      <selection activeCell="S16" sqref="S16"/>
    </sheetView>
  </sheetViews>
  <sheetFormatPr defaultColWidth="7.85546875" defaultRowHeight="12.75"/>
  <cols>
    <col min="1" max="1" width="3.7109375" style="389" customWidth="1"/>
    <col min="2" max="2" width="19.42578125" style="389" customWidth="1"/>
    <col min="3" max="3" width="11.42578125" style="389" customWidth="1"/>
    <col min="4" max="4" width="8.42578125" style="389" customWidth="1"/>
    <col min="5" max="5" width="7" style="389" customWidth="1"/>
    <col min="6" max="6" width="8.5703125" style="389" customWidth="1"/>
    <col min="7" max="7" width="9" style="389" customWidth="1"/>
    <col min="8" max="8" width="8.28515625" style="389" customWidth="1"/>
    <col min="9" max="9" width="10" style="389" customWidth="1"/>
    <col min="10" max="10" width="9.42578125" style="389" customWidth="1"/>
    <col min="11" max="11" width="8.5703125" style="389" customWidth="1"/>
    <col min="12" max="12" width="9.85546875" style="389" customWidth="1"/>
    <col min="13" max="13" width="7" style="389" customWidth="1"/>
    <col min="14" max="14" width="8.7109375" style="389" customWidth="1"/>
    <col min="15" max="15" width="7" style="389" customWidth="1"/>
    <col min="16" max="16" width="8.7109375" style="389" customWidth="1"/>
    <col min="17" max="16384" width="7.85546875" style="389"/>
  </cols>
  <sheetData>
    <row r="1" spans="1:16" s="391" customFormat="1" ht="15.75">
      <c r="A1" s="474" t="s">
        <v>188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</row>
    <row r="2" spans="1:16" s="23" customFormat="1" ht="15.75" customHeight="1">
      <c r="A2" s="475" t="s">
        <v>1479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</row>
    <row r="3" spans="1:16" s="391" customFormat="1">
      <c r="A3" s="476" t="s">
        <v>85</v>
      </c>
      <c r="B3" s="477" t="s">
        <v>86</v>
      </c>
      <c r="C3" s="478" t="s">
        <v>60</v>
      </c>
      <c r="D3" s="441" t="s">
        <v>189</v>
      </c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</row>
    <row r="4" spans="1:16" s="391" customFormat="1" ht="69.75" customHeight="1">
      <c r="A4" s="476"/>
      <c r="B4" s="477"/>
      <c r="C4" s="479"/>
      <c r="D4" s="394" t="s">
        <v>190</v>
      </c>
      <c r="E4" s="396" t="s">
        <v>191</v>
      </c>
      <c r="F4" s="396" t="s">
        <v>192</v>
      </c>
      <c r="G4" s="396" t="s">
        <v>191</v>
      </c>
      <c r="H4" s="396" t="s">
        <v>193</v>
      </c>
      <c r="I4" s="396" t="s">
        <v>191</v>
      </c>
      <c r="J4" s="396" t="s">
        <v>194</v>
      </c>
      <c r="K4" s="396" t="s">
        <v>191</v>
      </c>
      <c r="L4" s="396" t="s">
        <v>195</v>
      </c>
      <c r="M4" s="396" t="s">
        <v>191</v>
      </c>
      <c r="N4" s="396" t="s">
        <v>524</v>
      </c>
      <c r="O4" s="396" t="s">
        <v>191</v>
      </c>
    </row>
    <row r="5" spans="1:16" s="141" customFormat="1" ht="24.95" customHeight="1">
      <c r="A5" s="422" t="s">
        <v>67</v>
      </c>
      <c r="B5" s="422"/>
      <c r="C5" s="14">
        <f t="shared" ref="C5" si="0">D5+F5+H5+J5+L5+N5</f>
        <v>967900</v>
      </c>
      <c r="D5" s="14">
        <v>114303</v>
      </c>
      <c r="E5" s="15">
        <f>D5/$C$5</f>
        <v>0.11809381134414712</v>
      </c>
      <c r="F5" s="152">
        <v>276570</v>
      </c>
      <c r="G5" s="15">
        <f>F5/C5</f>
        <v>0.28574232875297034</v>
      </c>
      <c r="H5" s="152">
        <v>228257</v>
      </c>
      <c r="I5" s="15">
        <f>H5/$C$5</f>
        <v>0.23582704824878603</v>
      </c>
      <c r="J5" s="152">
        <v>172177</v>
      </c>
      <c r="K5" s="15">
        <f>J5/$C$5</f>
        <v>0.1778871784275235</v>
      </c>
      <c r="L5" s="152">
        <v>113883</v>
      </c>
      <c r="M5" s="15">
        <f>L5/$C$5</f>
        <v>0.11765988221923752</v>
      </c>
      <c r="N5" s="152">
        <v>62710</v>
      </c>
      <c r="O5" s="145">
        <f>N5/$C$5</f>
        <v>6.4789751007335472E-2</v>
      </c>
    </row>
    <row r="6" spans="1:16" s="10" customFormat="1" ht="27.95" customHeight="1">
      <c r="A6" s="483" t="s">
        <v>11</v>
      </c>
      <c r="B6" s="483"/>
      <c r="C6" s="202">
        <v>140080</v>
      </c>
      <c r="D6" s="202">
        <v>15704</v>
      </c>
      <c r="E6" s="203">
        <v>0.11210736721873216</v>
      </c>
      <c r="F6" s="202">
        <v>37884</v>
      </c>
      <c r="G6" s="203">
        <v>0.27044545973729295</v>
      </c>
      <c r="H6" s="202">
        <v>34198</v>
      </c>
      <c r="I6" s="203">
        <v>0.244131924614506</v>
      </c>
      <c r="J6" s="202">
        <v>25709</v>
      </c>
      <c r="K6" s="203">
        <v>0.18353083952027413</v>
      </c>
      <c r="L6" s="202">
        <v>16677</v>
      </c>
      <c r="M6" s="203">
        <v>0.11905339805825242</v>
      </c>
      <c r="N6" s="202">
        <v>9908</v>
      </c>
      <c r="O6" s="203">
        <v>7.0731010850942314E-2</v>
      </c>
      <c r="P6" s="153"/>
    </row>
    <row r="7" spans="1:16" s="386" customFormat="1" ht="16.5" customHeight="1">
      <c r="A7" s="481" t="s">
        <v>1552</v>
      </c>
      <c r="B7" s="481"/>
      <c r="C7" s="204">
        <v>46130</v>
      </c>
      <c r="D7" s="204">
        <v>3230</v>
      </c>
      <c r="E7" s="205">
        <v>7.0019510080208111E-2</v>
      </c>
      <c r="F7" s="204">
        <v>10796</v>
      </c>
      <c r="G7" s="205">
        <v>0.23403425102969869</v>
      </c>
      <c r="H7" s="204">
        <v>12072</v>
      </c>
      <c r="I7" s="205">
        <v>0.26169520919141559</v>
      </c>
      <c r="J7" s="204">
        <v>9026</v>
      </c>
      <c r="K7" s="205">
        <v>0.19566442662042055</v>
      </c>
      <c r="L7" s="204">
        <v>6479</v>
      </c>
      <c r="M7" s="205">
        <v>0.14045089963147625</v>
      </c>
      <c r="N7" s="204">
        <v>4527</v>
      </c>
      <c r="O7" s="205">
        <v>9.8135703446780839E-2</v>
      </c>
      <c r="P7" s="142"/>
    </row>
    <row r="8" spans="1:16" ht="15" customHeight="1">
      <c r="A8" s="473" t="s">
        <v>1553</v>
      </c>
      <c r="B8" s="473"/>
      <c r="C8" s="206">
        <v>22792</v>
      </c>
      <c r="D8" s="206">
        <v>1065</v>
      </c>
      <c r="E8" s="207">
        <v>4.6726921726921729E-2</v>
      </c>
      <c r="F8" s="206">
        <v>4876</v>
      </c>
      <c r="G8" s="207">
        <v>0.21393471393471394</v>
      </c>
      <c r="H8" s="206">
        <v>6135</v>
      </c>
      <c r="I8" s="207">
        <v>0.2691733941733942</v>
      </c>
      <c r="J8" s="206">
        <v>4653</v>
      </c>
      <c r="K8" s="207">
        <v>0.20415057915057916</v>
      </c>
      <c r="L8" s="206">
        <v>3498</v>
      </c>
      <c r="M8" s="207">
        <v>0.15347490347490347</v>
      </c>
      <c r="N8" s="206">
        <v>2565</v>
      </c>
      <c r="O8" s="207">
        <v>0.11253948753948755</v>
      </c>
      <c r="P8" s="153"/>
    </row>
    <row r="9" spans="1:16" ht="15" customHeight="1">
      <c r="A9" s="208">
        <v>1</v>
      </c>
      <c r="B9" s="209" t="s">
        <v>79</v>
      </c>
      <c r="C9" s="210">
        <v>22792</v>
      </c>
      <c r="D9" s="210">
        <v>1065</v>
      </c>
      <c r="E9" s="211">
        <v>4.6726921726921729E-2</v>
      </c>
      <c r="F9" s="210">
        <v>4876</v>
      </c>
      <c r="G9" s="211">
        <v>0.21393471393471394</v>
      </c>
      <c r="H9" s="210">
        <v>6135</v>
      </c>
      <c r="I9" s="211">
        <v>0.2691733941733942</v>
      </c>
      <c r="J9" s="210">
        <v>4653</v>
      </c>
      <c r="K9" s="211">
        <v>0.20415057915057916</v>
      </c>
      <c r="L9" s="210">
        <v>3498</v>
      </c>
      <c r="M9" s="211">
        <v>0.15347490347490347</v>
      </c>
      <c r="N9" s="210">
        <v>2565</v>
      </c>
      <c r="O9" s="211">
        <v>0.11253948753948755</v>
      </c>
      <c r="P9" s="153"/>
    </row>
    <row r="10" spans="1:16" ht="15" customHeight="1">
      <c r="A10" s="480" t="s">
        <v>1554</v>
      </c>
      <c r="B10" s="473"/>
      <c r="C10" s="206">
        <v>13025</v>
      </c>
      <c r="D10" s="206">
        <v>1332</v>
      </c>
      <c r="E10" s="207">
        <v>0.10226487523992323</v>
      </c>
      <c r="F10" s="206">
        <v>3418</v>
      </c>
      <c r="G10" s="207">
        <v>0.26241842610364685</v>
      </c>
      <c r="H10" s="206">
        <v>3295</v>
      </c>
      <c r="I10" s="207">
        <v>0.25297504798464493</v>
      </c>
      <c r="J10" s="206">
        <v>2361</v>
      </c>
      <c r="K10" s="207">
        <v>0.18126679462571976</v>
      </c>
      <c r="L10" s="206">
        <v>1567</v>
      </c>
      <c r="M10" s="207">
        <v>0.12030710172744721</v>
      </c>
      <c r="N10" s="206">
        <v>1052</v>
      </c>
      <c r="O10" s="207">
        <v>8.0767754318618046E-2</v>
      </c>
      <c r="P10" s="153"/>
    </row>
    <row r="11" spans="1:16" ht="15" customHeight="1">
      <c r="A11" s="212">
        <v>1</v>
      </c>
      <c r="B11" s="213" t="s">
        <v>37</v>
      </c>
      <c r="C11" s="210">
        <v>2366</v>
      </c>
      <c r="D11" s="214">
        <v>223</v>
      </c>
      <c r="E11" s="215">
        <v>9.425190194420964E-2</v>
      </c>
      <c r="F11" s="214">
        <v>554</v>
      </c>
      <c r="G11" s="215">
        <v>0.23415046491969568</v>
      </c>
      <c r="H11" s="214">
        <v>655</v>
      </c>
      <c r="I11" s="215">
        <v>0.27683854606931529</v>
      </c>
      <c r="J11" s="214">
        <v>459</v>
      </c>
      <c r="K11" s="215">
        <v>0.19399830938292476</v>
      </c>
      <c r="L11" s="214">
        <v>285</v>
      </c>
      <c r="M11" s="215">
        <v>0.12045646661031277</v>
      </c>
      <c r="N11" s="214">
        <v>190</v>
      </c>
      <c r="O11" s="215">
        <v>8.0304311073541843E-2</v>
      </c>
      <c r="P11" s="153"/>
    </row>
    <row r="12" spans="1:16" s="386" customFormat="1" ht="17.100000000000001" customHeight="1">
      <c r="A12" s="212">
        <v>2</v>
      </c>
      <c r="B12" s="213" t="s">
        <v>68</v>
      </c>
      <c r="C12" s="210">
        <v>2558</v>
      </c>
      <c r="D12" s="214">
        <v>267</v>
      </c>
      <c r="E12" s="215">
        <v>0.10437842064112587</v>
      </c>
      <c r="F12" s="214">
        <v>698</v>
      </c>
      <c r="G12" s="215">
        <v>0.27286942924159502</v>
      </c>
      <c r="H12" s="214">
        <v>566</v>
      </c>
      <c r="I12" s="215">
        <v>0.22126661454261143</v>
      </c>
      <c r="J12" s="214">
        <v>439</v>
      </c>
      <c r="K12" s="215">
        <v>0.17161845191555902</v>
      </c>
      <c r="L12" s="214">
        <v>348</v>
      </c>
      <c r="M12" s="215">
        <v>0.13604378420641125</v>
      </c>
      <c r="N12" s="214">
        <v>240</v>
      </c>
      <c r="O12" s="215">
        <v>9.382329945269742E-2</v>
      </c>
      <c r="P12" s="142"/>
    </row>
    <row r="13" spans="1:16" ht="15" customHeight="1">
      <c r="A13" s="212">
        <v>3</v>
      </c>
      <c r="B13" s="213" t="s">
        <v>39</v>
      </c>
      <c r="C13" s="210">
        <v>2159</v>
      </c>
      <c r="D13" s="214">
        <v>197</v>
      </c>
      <c r="E13" s="215">
        <v>9.1245947197776747E-2</v>
      </c>
      <c r="F13" s="214">
        <v>503</v>
      </c>
      <c r="G13" s="215">
        <v>0.23297823066234369</v>
      </c>
      <c r="H13" s="214">
        <v>564</v>
      </c>
      <c r="I13" s="215">
        <v>0.26123205187586845</v>
      </c>
      <c r="J13" s="214">
        <v>423</v>
      </c>
      <c r="K13" s="215">
        <v>0.19592403890690135</v>
      </c>
      <c r="L13" s="214">
        <v>274</v>
      </c>
      <c r="M13" s="215">
        <v>0.12691060676238999</v>
      </c>
      <c r="N13" s="214">
        <v>198</v>
      </c>
      <c r="O13" s="215">
        <v>9.1709124594719776E-2</v>
      </c>
      <c r="P13" s="153"/>
    </row>
    <row r="14" spans="1:16" s="21" customFormat="1" ht="15" customHeight="1">
      <c r="A14" s="212">
        <v>4</v>
      </c>
      <c r="B14" s="213" t="s">
        <v>46</v>
      </c>
      <c r="C14" s="210">
        <v>5942</v>
      </c>
      <c r="D14" s="214">
        <v>645</v>
      </c>
      <c r="E14" s="215">
        <v>0.10854930999663413</v>
      </c>
      <c r="F14" s="214">
        <v>1663</v>
      </c>
      <c r="G14" s="215">
        <v>0.27987209693705822</v>
      </c>
      <c r="H14" s="214">
        <v>1510</v>
      </c>
      <c r="I14" s="215">
        <v>0.25412319084483337</v>
      </c>
      <c r="J14" s="214">
        <v>1040</v>
      </c>
      <c r="K14" s="215">
        <v>0.17502524402558062</v>
      </c>
      <c r="L14" s="214">
        <v>660</v>
      </c>
      <c r="M14" s="215">
        <v>0.11107371255469539</v>
      </c>
      <c r="N14" s="214">
        <v>424</v>
      </c>
      <c r="O14" s="215">
        <v>7.1356445641198252E-2</v>
      </c>
      <c r="P14" s="154"/>
    </row>
    <row r="15" spans="1:16" ht="15" customHeight="1">
      <c r="A15" s="480" t="s">
        <v>1555</v>
      </c>
      <c r="B15" s="473"/>
      <c r="C15" s="206">
        <v>10313</v>
      </c>
      <c r="D15" s="206">
        <v>833</v>
      </c>
      <c r="E15" s="207">
        <v>8.0771841365267133E-2</v>
      </c>
      <c r="F15" s="206">
        <v>2502</v>
      </c>
      <c r="G15" s="207">
        <v>0.24260641908271113</v>
      </c>
      <c r="H15" s="206">
        <v>2642</v>
      </c>
      <c r="I15" s="207">
        <v>0.25618151847183168</v>
      </c>
      <c r="J15" s="206">
        <v>2012</v>
      </c>
      <c r="K15" s="207">
        <v>0.1950935712207893</v>
      </c>
      <c r="L15" s="206">
        <v>1414</v>
      </c>
      <c r="M15" s="207">
        <v>0.13710850383011733</v>
      </c>
      <c r="N15" s="206">
        <v>910</v>
      </c>
      <c r="O15" s="207">
        <v>8.8238146029283426E-2</v>
      </c>
      <c r="P15" s="153"/>
    </row>
    <row r="16" spans="1:16" ht="15" customHeight="1">
      <c r="A16" s="212">
        <v>1</v>
      </c>
      <c r="B16" s="213" t="s">
        <v>35</v>
      </c>
      <c r="C16" s="210">
        <v>1095</v>
      </c>
      <c r="D16" s="214">
        <v>120</v>
      </c>
      <c r="E16" s="215">
        <v>0.1095890410958904</v>
      </c>
      <c r="F16" s="214">
        <v>280</v>
      </c>
      <c r="G16" s="215">
        <v>0.25570776255707761</v>
      </c>
      <c r="H16" s="214">
        <v>262</v>
      </c>
      <c r="I16" s="215">
        <v>0.23926940639269406</v>
      </c>
      <c r="J16" s="214">
        <v>214</v>
      </c>
      <c r="K16" s="215">
        <v>0.19543378995433791</v>
      </c>
      <c r="L16" s="214">
        <v>125</v>
      </c>
      <c r="M16" s="215">
        <v>0.11415525114155251</v>
      </c>
      <c r="N16" s="214">
        <v>94</v>
      </c>
      <c r="O16" s="215">
        <v>8.5844748858447492E-2</v>
      </c>
      <c r="P16" s="153"/>
    </row>
    <row r="17" spans="1:16" ht="15" customHeight="1">
      <c r="A17" s="212">
        <v>2</v>
      </c>
      <c r="B17" s="213" t="s">
        <v>38</v>
      </c>
      <c r="C17" s="210">
        <v>1814</v>
      </c>
      <c r="D17" s="214">
        <v>191</v>
      </c>
      <c r="E17" s="215">
        <v>0.10529217199558985</v>
      </c>
      <c r="F17" s="214">
        <v>475</v>
      </c>
      <c r="G17" s="215">
        <v>0.26185226019845648</v>
      </c>
      <c r="H17" s="214">
        <v>468</v>
      </c>
      <c r="I17" s="215">
        <v>0.2579933847850055</v>
      </c>
      <c r="J17" s="214">
        <v>289</v>
      </c>
      <c r="K17" s="215">
        <v>0.15931642778390298</v>
      </c>
      <c r="L17" s="214">
        <v>227</v>
      </c>
      <c r="M17" s="215">
        <v>0.12513781697905182</v>
      </c>
      <c r="N17" s="214">
        <v>164</v>
      </c>
      <c r="O17" s="215">
        <v>9.0407938257993384E-2</v>
      </c>
      <c r="P17" s="153"/>
    </row>
    <row r="18" spans="1:16" s="386" customFormat="1" ht="17.100000000000001" customHeight="1">
      <c r="A18" s="212">
        <v>3</v>
      </c>
      <c r="B18" s="213" t="s">
        <v>40</v>
      </c>
      <c r="C18" s="210">
        <v>3459</v>
      </c>
      <c r="D18" s="214">
        <v>265</v>
      </c>
      <c r="E18" s="215">
        <v>7.6611737496386237E-2</v>
      </c>
      <c r="F18" s="214">
        <v>818</v>
      </c>
      <c r="G18" s="215">
        <v>0.23648453310205261</v>
      </c>
      <c r="H18" s="214">
        <v>912</v>
      </c>
      <c r="I18" s="215">
        <v>0.26366001734605377</v>
      </c>
      <c r="J18" s="214">
        <v>693</v>
      </c>
      <c r="K18" s="215">
        <v>0.20034692107545535</v>
      </c>
      <c r="L18" s="214">
        <v>495</v>
      </c>
      <c r="M18" s="215">
        <v>0.14310494362532525</v>
      </c>
      <c r="N18" s="214">
        <v>276</v>
      </c>
      <c r="O18" s="215">
        <v>7.9791847354726803E-2</v>
      </c>
      <c r="P18" s="142"/>
    </row>
    <row r="19" spans="1:16" ht="15" customHeight="1">
      <c r="A19" s="212">
        <v>4</v>
      </c>
      <c r="B19" s="213" t="s">
        <v>41</v>
      </c>
      <c r="C19" s="210">
        <v>2733</v>
      </c>
      <c r="D19" s="214">
        <v>179</v>
      </c>
      <c r="E19" s="215">
        <v>6.5495792169776801E-2</v>
      </c>
      <c r="F19" s="214">
        <v>650</v>
      </c>
      <c r="G19" s="215">
        <v>0.23783388218075374</v>
      </c>
      <c r="H19" s="214">
        <v>734</v>
      </c>
      <c r="I19" s="215">
        <v>0.26856933772411268</v>
      </c>
      <c r="J19" s="214">
        <v>590</v>
      </c>
      <c r="K19" s="215">
        <v>0.2158799853640688</v>
      </c>
      <c r="L19" s="214">
        <v>350</v>
      </c>
      <c r="M19" s="215">
        <v>0.12806439809732895</v>
      </c>
      <c r="N19" s="214">
        <v>230</v>
      </c>
      <c r="O19" s="215">
        <v>8.415660446395902E-2</v>
      </c>
      <c r="P19" s="153"/>
    </row>
    <row r="20" spans="1:16" s="29" customFormat="1" ht="15" customHeight="1">
      <c r="A20" s="212">
        <v>5</v>
      </c>
      <c r="B20" s="213" t="s">
        <v>44</v>
      </c>
      <c r="C20" s="210">
        <v>1212</v>
      </c>
      <c r="D20" s="214">
        <v>78</v>
      </c>
      <c r="E20" s="215">
        <v>6.4356435643564358E-2</v>
      </c>
      <c r="F20" s="214">
        <v>279</v>
      </c>
      <c r="G20" s="215">
        <v>0.23019801980198021</v>
      </c>
      <c r="H20" s="214">
        <v>266</v>
      </c>
      <c r="I20" s="215">
        <v>0.21947194719471946</v>
      </c>
      <c r="J20" s="214">
        <v>226</v>
      </c>
      <c r="K20" s="215">
        <v>0.18646864686468648</v>
      </c>
      <c r="L20" s="214">
        <v>217</v>
      </c>
      <c r="M20" s="215">
        <v>0.17904290429042904</v>
      </c>
      <c r="N20" s="214">
        <v>146</v>
      </c>
      <c r="O20" s="215">
        <v>0.12046204620462046</v>
      </c>
      <c r="P20" s="154"/>
    </row>
    <row r="21" spans="1:16" s="155" customFormat="1" ht="15" customHeight="1">
      <c r="A21" s="481" t="s">
        <v>1556</v>
      </c>
      <c r="B21" s="482"/>
      <c r="C21" s="204">
        <v>93950</v>
      </c>
      <c r="D21" s="204">
        <v>12474</v>
      </c>
      <c r="E21" s="205">
        <v>0.13277275146354445</v>
      </c>
      <c r="F21" s="204">
        <v>27088</v>
      </c>
      <c r="G21" s="205">
        <v>0.28832357637040978</v>
      </c>
      <c r="H21" s="204">
        <v>22126</v>
      </c>
      <c r="I21" s="205">
        <v>0.23550824906865353</v>
      </c>
      <c r="J21" s="204">
        <v>16683</v>
      </c>
      <c r="K21" s="205">
        <v>0.17757317722192656</v>
      </c>
      <c r="L21" s="204">
        <v>10198</v>
      </c>
      <c r="M21" s="205">
        <v>0.10854709952102182</v>
      </c>
      <c r="N21" s="204">
        <v>5381</v>
      </c>
      <c r="O21" s="205">
        <v>5.7275146354443855E-2</v>
      </c>
      <c r="P21" s="153"/>
    </row>
    <row r="22" spans="1:16" ht="15" customHeight="1">
      <c r="A22" s="473" t="s">
        <v>1557</v>
      </c>
      <c r="B22" s="473"/>
      <c r="C22" s="206">
        <v>13822</v>
      </c>
      <c r="D22" s="206">
        <v>2120</v>
      </c>
      <c r="E22" s="207">
        <v>0.15337867168282449</v>
      </c>
      <c r="F22" s="206">
        <v>3989</v>
      </c>
      <c r="G22" s="207">
        <v>0.28859788742584286</v>
      </c>
      <c r="H22" s="206">
        <v>3090</v>
      </c>
      <c r="I22" s="207">
        <v>0.2235566488207206</v>
      </c>
      <c r="J22" s="206">
        <v>2318</v>
      </c>
      <c r="K22" s="207">
        <v>0.16770366083055999</v>
      </c>
      <c r="L22" s="206">
        <v>1516</v>
      </c>
      <c r="M22" s="207">
        <v>0.10968021993922732</v>
      </c>
      <c r="N22" s="206">
        <v>789</v>
      </c>
      <c r="O22" s="207">
        <v>5.7082911300824775E-2</v>
      </c>
      <c r="P22" s="153"/>
    </row>
    <row r="23" spans="1:16" s="386" customFormat="1" ht="17.100000000000001" customHeight="1">
      <c r="A23" s="212">
        <v>1</v>
      </c>
      <c r="B23" s="213" t="s">
        <v>12</v>
      </c>
      <c r="C23" s="210">
        <v>3298</v>
      </c>
      <c r="D23" s="214">
        <v>439</v>
      </c>
      <c r="E23" s="215">
        <v>0.13311097634930261</v>
      </c>
      <c r="F23" s="214">
        <v>942</v>
      </c>
      <c r="G23" s="215">
        <v>0.2856276531231049</v>
      </c>
      <c r="H23" s="214">
        <v>727</v>
      </c>
      <c r="I23" s="215">
        <v>0.22043662825955124</v>
      </c>
      <c r="J23" s="214">
        <v>580</v>
      </c>
      <c r="K23" s="215">
        <v>0.17586416009702852</v>
      </c>
      <c r="L23" s="214">
        <v>395</v>
      </c>
      <c r="M23" s="215">
        <v>0.11976955730745907</v>
      </c>
      <c r="N23" s="214">
        <v>215</v>
      </c>
      <c r="O23" s="215">
        <v>6.5191024863553673E-2</v>
      </c>
      <c r="P23" s="142"/>
    </row>
    <row r="24" spans="1:16" ht="15" customHeight="1">
      <c r="A24" s="212">
        <v>2</v>
      </c>
      <c r="B24" s="213" t="s">
        <v>13</v>
      </c>
      <c r="C24" s="210">
        <v>1939</v>
      </c>
      <c r="D24" s="214">
        <v>291</v>
      </c>
      <c r="E24" s="215">
        <v>0.15007735946364106</v>
      </c>
      <c r="F24" s="214">
        <v>539</v>
      </c>
      <c r="G24" s="215">
        <v>0.27797833935018051</v>
      </c>
      <c r="H24" s="214">
        <v>397</v>
      </c>
      <c r="I24" s="215">
        <v>0.20474471376998452</v>
      </c>
      <c r="J24" s="214">
        <v>319</v>
      </c>
      <c r="K24" s="215">
        <v>0.16451779267663744</v>
      </c>
      <c r="L24" s="214">
        <v>248</v>
      </c>
      <c r="M24" s="215">
        <v>0.12790097988653945</v>
      </c>
      <c r="N24" s="214">
        <v>145</v>
      </c>
      <c r="O24" s="215">
        <v>7.4780814853017019E-2</v>
      </c>
      <c r="P24" s="153"/>
    </row>
    <row r="25" spans="1:16" ht="15" customHeight="1">
      <c r="A25" s="212">
        <v>3</v>
      </c>
      <c r="B25" s="213" t="s">
        <v>15</v>
      </c>
      <c r="C25" s="210">
        <v>3643</v>
      </c>
      <c r="D25" s="214">
        <v>591</v>
      </c>
      <c r="E25" s="215">
        <v>0.1622289321987373</v>
      </c>
      <c r="F25" s="214">
        <v>1016</v>
      </c>
      <c r="G25" s="215">
        <v>0.2788910238814164</v>
      </c>
      <c r="H25" s="214">
        <v>846</v>
      </c>
      <c r="I25" s="215">
        <v>0.23222618720834476</v>
      </c>
      <c r="J25" s="214">
        <v>597</v>
      </c>
      <c r="K25" s="215">
        <v>0.16387592643425747</v>
      </c>
      <c r="L25" s="214">
        <v>391</v>
      </c>
      <c r="M25" s="215">
        <v>0.10732912434806478</v>
      </c>
      <c r="N25" s="214">
        <v>202</v>
      </c>
      <c r="O25" s="215">
        <v>5.5448805929179251E-2</v>
      </c>
      <c r="P25" s="153"/>
    </row>
    <row r="26" spans="1:16" ht="15" customHeight="1">
      <c r="A26" s="212">
        <v>4</v>
      </c>
      <c r="B26" s="213" t="s">
        <v>42</v>
      </c>
      <c r="C26" s="210">
        <v>2631</v>
      </c>
      <c r="D26" s="214">
        <v>474</v>
      </c>
      <c r="E26" s="215">
        <v>0.18015963511972635</v>
      </c>
      <c r="F26" s="214">
        <v>788</v>
      </c>
      <c r="G26" s="215">
        <v>0.29950589129608512</v>
      </c>
      <c r="H26" s="214">
        <v>588</v>
      </c>
      <c r="I26" s="215">
        <v>0.22348916761687571</v>
      </c>
      <c r="J26" s="214">
        <v>400</v>
      </c>
      <c r="K26" s="215">
        <v>0.15203344735841884</v>
      </c>
      <c r="L26" s="214">
        <v>243</v>
      </c>
      <c r="M26" s="215">
        <v>9.2360319270239452E-2</v>
      </c>
      <c r="N26" s="214">
        <v>138</v>
      </c>
      <c r="O26" s="215">
        <v>5.2451539338654506E-2</v>
      </c>
      <c r="P26" s="153"/>
    </row>
    <row r="27" spans="1:16" ht="15" customHeight="1">
      <c r="A27" s="212">
        <v>5</v>
      </c>
      <c r="B27" s="213" t="s">
        <v>16</v>
      </c>
      <c r="C27" s="210">
        <v>2311</v>
      </c>
      <c r="D27" s="214">
        <v>325</v>
      </c>
      <c r="E27" s="215">
        <v>0.14063176114236262</v>
      </c>
      <c r="F27" s="214">
        <v>704</v>
      </c>
      <c r="G27" s="215">
        <v>0.30463003028991781</v>
      </c>
      <c r="H27" s="214">
        <v>532</v>
      </c>
      <c r="I27" s="215">
        <v>0.23020337516226741</v>
      </c>
      <c r="J27" s="214">
        <v>422</v>
      </c>
      <c r="K27" s="215">
        <v>0.18260493292946775</v>
      </c>
      <c r="L27" s="214">
        <v>239</v>
      </c>
      <c r="M27" s="215">
        <v>0.10341843357853743</v>
      </c>
      <c r="N27" s="214">
        <v>89</v>
      </c>
      <c r="O27" s="215">
        <v>3.8511466897446993E-2</v>
      </c>
      <c r="P27" s="153"/>
    </row>
    <row r="28" spans="1:16" s="21" customFormat="1" ht="15" customHeight="1">
      <c r="A28" s="473" t="s">
        <v>1558</v>
      </c>
      <c r="B28" s="473"/>
      <c r="C28" s="206">
        <v>14903</v>
      </c>
      <c r="D28" s="206">
        <v>2503</v>
      </c>
      <c r="E28" s="207">
        <v>0.16795276118902233</v>
      </c>
      <c r="F28" s="206">
        <v>4378</v>
      </c>
      <c r="G28" s="207">
        <v>0.29376635576729515</v>
      </c>
      <c r="H28" s="206">
        <v>3287</v>
      </c>
      <c r="I28" s="207">
        <v>0.22055961886868417</v>
      </c>
      <c r="J28" s="206">
        <v>2398</v>
      </c>
      <c r="K28" s="207">
        <v>0.97367632064852261</v>
      </c>
      <c r="L28" s="206">
        <v>1546</v>
      </c>
      <c r="M28" s="207">
        <v>0.63139648945226567</v>
      </c>
      <c r="N28" s="206">
        <v>791</v>
      </c>
      <c r="O28" s="207">
        <v>0.32807490812613438</v>
      </c>
      <c r="P28" s="154"/>
    </row>
    <row r="29" spans="1:16" ht="15" customHeight="1">
      <c r="A29" s="212">
        <v>1</v>
      </c>
      <c r="B29" s="213" t="s">
        <v>17</v>
      </c>
      <c r="C29" s="210">
        <v>3168</v>
      </c>
      <c r="D29" s="214">
        <v>666</v>
      </c>
      <c r="E29" s="215">
        <v>0.21022727272727273</v>
      </c>
      <c r="F29" s="214">
        <v>915</v>
      </c>
      <c r="G29" s="215">
        <v>0.28882575757575757</v>
      </c>
      <c r="H29" s="214">
        <v>702</v>
      </c>
      <c r="I29" s="215">
        <v>0.22159090909090909</v>
      </c>
      <c r="J29" s="214">
        <v>446</v>
      </c>
      <c r="K29" s="215">
        <v>0.14078282828282829</v>
      </c>
      <c r="L29" s="214">
        <v>285</v>
      </c>
      <c r="M29" s="215">
        <v>8.9962121212121215E-2</v>
      </c>
      <c r="N29" s="214">
        <v>154</v>
      </c>
      <c r="O29" s="215">
        <v>4.8611111111111112E-2</v>
      </c>
      <c r="P29" s="153"/>
    </row>
    <row r="30" spans="1:16" ht="15" customHeight="1">
      <c r="A30" s="212">
        <v>2</v>
      </c>
      <c r="B30" s="213" t="s">
        <v>18</v>
      </c>
      <c r="C30" s="210">
        <v>3403</v>
      </c>
      <c r="D30" s="214">
        <v>570</v>
      </c>
      <c r="E30" s="215">
        <v>0.16749926535409931</v>
      </c>
      <c r="F30" s="214">
        <v>1096</v>
      </c>
      <c r="G30" s="215">
        <v>0.32206876285630326</v>
      </c>
      <c r="H30" s="214">
        <v>668</v>
      </c>
      <c r="I30" s="215">
        <v>0.1962973846605936</v>
      </c>
      <c r="J30" s="214">
        <v>560</v>
      </c>
      <c r="K30" s="215">
        <v>0.16456068175139582</v>
      </c>
      <c r="L30" s="214">
        <v>364</v>
      </c>
      <c r="M30" s="215">
        <v>0.10696444313840729</v>
      </c>
      <c r="N30" s="214">
        <v>145</v>
      </c>
      <c r="O30" s="215">
        <v>4.2609462239200709E-2</v>
      </c>
      <c r="P30" s="153"/>
    </row>
    <row r="31" spans="1:16" ht="15" customHeight="1">
      <c r="A31" s="212">
        <v>3</v>
      </c>
      <c r="B31" s="213" t="s">
        <v>20</v>
      </c>
      <c r="C31" s="210">
        <v>2710</v>
      </c>
      <c r="D31" s="214">
        <v>500</v>
      </c>
      <c r="E31" s="215">
        <v>0.18450184501845018</v>
      </c>
      <c r="F31" s="214">
        <v>825</v>
      </c>
      <c r="G31" s="215">
        <v>0.30442804428044279</v>
      </c>
      <c r="H31" s="214">
        <v>622</v>
      </c>
      <c r="I31" s="215">
        <v>0.22952029520295203</v>
      </c>
      <c r="J31" s="214">
        <v>396</v>
      </c>
      <c r="K31" s="215">
        <v>0.14612546125461254</v>
      </c>
      <c r="L31" s="214">
        <v>204</v>
      </c>
      <c r="M31" s="215">
        <v>7.5276752767527669E-2</v>
      </c>
      <c r="N31" s="214">
        <v>163</v>
      </c>
      <c r="O31" s="215">
        <v>6.0147601476014757E-2</v>
      </c>
      <c r="P31" s="153"/>
    </row>
    <row r="32" spans="1:16" s="386" customFormat="1" ht="17.100000000000001" customHeight="1">
      <c r="A32" s="212">
        <v>4</v>
      </c>
      <c r="B32" s="213" t="s">
        <v>21</v>
      </c>
      <c r="C32" s="210">
        <v>1945</v>
      </c>
      <c r="D32" s="214">
        <v>318</v>
      </c>
      <c r="E32" s="215">
        <v>0.16349614395886888</v>
      </c>
      <c r="F32" s="214">
        <v>527</v>
      </c>
      <c r="G32" s="215">
        <v>0.27095115681233933</v>
      </c>
      <c r="H32" s="214">
        <v>431</v>
      </c>
      <c r="I32" s="215">
        <v>0.22159383033419022</v>
      </c>
      <c r="J32" s="214">
        <v>346</v>
      </c>
      <c r="K32" s="215">
        <v>0.17789203084832905</v>
      </c>
      <c r="L32" s="214">
        <v>218</v>
      </c>
      <c r="M32" s="215">
        <v>0.11208226221079691</v>
      </c>
      <c r="N32" s="214">
        <v>105</v>
      </c>
      <c r="O32" s="215">
        <v>5.3984575835475578E-2</v>
      </c>
      <c r="P32" s="142"/>
    </row>
    <row r="33" spans="1:16" ht="15" customHeight="1">
      <c r="A33" s="212">
        <v>5</v>
      </c>
      <c r="B33" s="213" t="s">
        <v>47</v>
      </c>
      <c r="C33" s="210">
        <v>1289</v>
      </c>
      <c r="D33" s="214">
        <v>240</v>
      </c>
      <c r="E33" s="215">
        <v>0.18619084561675717</v>
      </c>
      <c r="F33" s="214">
        <v>399</v>
      </c>
      <c r="G33" s="215">
        <v>0.30954228083785879</v>
      </c>
      <c r="H33" s="214">
        <v>232</v>
      </c>
      <c r="I33" s="215">
        <v>0.1799844840961986</v>
      </c>
      <c r="J33" s="214">
        <v>202</v>
      </c>
      <c r="K33" s="215">
        <v>0.15671062839410396</v>
      </c>
      <c r="L33" s="214">
        <v>135</v>
      </c>
      <c r="M33" s="215">
        <v>0.10473235065942592</v>
      </c>
      <c r="N33" s="214">
        <v>81</v>
      </c>
      <c r="O33" s="215">
        <v>6.2839410395655548E-2</v>
      </c>
      <c r="P33" s="153"/>
    </row>
    <row r="34" spans="1:16" s="21" customFormat="1" ht="15" customHeight="1">
      <c r="A34" s="208">
        <v>6</v>
      </c>
      <c r="B34" s="209" t="s">
        <v>19</v>
      </c>
      <c r="C34" s="210">
        <v>2388</v>
      </c>
      <c r="D34" s="210">
        <v>209</v>
      </c>
      <c r="E34" s="211">
        <v>8.7520938023450581E-2</v>
      </c>
      <c r="F34" s="210">
        <v>616</v>
      </c>
      <c r="G34" s="211">
        <v>0.25795644891122277</v>
      </c>
      <c r="H34" s="210">
        <v>632</v>
      </c>
      <c r="I34" s="211">
        <v>0.26465661641541038</v>
      </c>
      <c r="J34" s="210">
        <v>448</v>
      </c>
      <c r="K34" s="211">
        <v>0.18760469011725292</v>
      </c>
      <c r="L34" s="210">
        <v>340</v>
      </c>
      <c r="M34" s="211">
        <v>0.14237855946398659</v>
      </c>
      <c r="N34" s="210">
        <v>143</v>
      </c>
      <c r="O34" s="211">
        <v>5.9882747068676717E-2</v>
      </c>
      <c r="P34" s="154"/>
    </row>
    <row r="35" spans="1:16" ht="15" customHeight="1">
      <c r="A35" s="473" t="s">
        <v>1559</v>
      </c>
      <c r="B35" s="473"/>
      <c r="C35" s="206">
        <v>34111</v>
      </c>
      <c r="D35" s="206">
        <v>3861</v>
      </c>
      <c r="E35" s="207">
        <v>0.11318929377620122</v>
      </c>
      <c r="F35" s="206">
        <v>9660</v>
      </c>
      <c r="G35" s="207">
        <v>0.28319310486353377</v>
      </c>
      <c r="H35" s="206">
        <v>8361</v>
      </c>
      <c r="I35" s="207">
        <v>0.24511154759461756</v>
      </c>
      <c r="J35" s="206">
        <v>6385</v>
      </c>
      <c r="K35" s="207">
        <v>0.18718302014013075</v>
      </c>
      <c r="L35" s="206">
        <v>3781</v>
      </c>
      <c r="M35" s="207">
        <v>0.11084400926387382</v>
      </c>
      <c r="N35" s="206">
        <v>2063</v>
      </c>
      <c r="O35" s="207">
        <v>6.0479024361642875E-2</v>
      </c>
      <c r="P35" s="153"/>
    </row>
    <row r="36" spans="1:16" ht="15" customHeight="1">
      <c r="A36" s="212">
        <v>1</v>
      </c>
      <c r="B36" s="213" t="s">
        <v>26</v>
      </c>
      <c r="C36" s="210">
        <v>1048</v>
      </c>
      <c r="D36" s="214">
        <v>150</v>
      </c>
      <c r="E36" s="215">
        <v>0.1431297709923664</v>
      </c>
      <c r="F36" s="214">
        <v>321</v>
      </c>
      <c r="G36" s="215">
        <v>0.30629770992366412</v>
      </c>
      <c r="H36" s="214">
        <v>206</v>
      </c>
      <c r="I36" s="215">
        <v>0.1965648854961832</v>
      </c>
      <c r="J36" s="214">
        <v>167</v>
      </c>
      <c r="K36" s="215">
        <v>0.15935114503816794</v>
      </c>
      <c r="L36" s="214">
        <v>119</v>
      </c>
      <c r="M36" s="215">
        <v>0.11354961832061068</v>
      </c>
      <c r="N36" s="214">
        <v>85</v>
      </c>
      <c r="O36" s="215">
        <v>8.110687022900763E-2</v>
      </c>
      <c r="P36" s="153"/>
    </row>
    <row r="37" spans="1:16" s="386" customFormat="1" ht="17.100000000000001" customHeight="1">
      <c r="A37" s="212">
        <v>2</v>
      </c>
      <c r="B37" s="213" t="s">
        <v>27</v>
      </c>
      <c r="C37" s="210">
        <v>2469</v>
      </c>
      <c r="D37" s="214">
        <v>266</v>
      </c>
      <c r="E37" s="215">
        <v>0.10773592547590118</v>
      </c>
      <c r="F37" s="214">
        <v>701</v>
      </c>
      <c r="G37" s="215">
        <v>0.28392061563385984</v>
      </c>
      <c r="H37" s="214">
        <v>598</v>
      </c>
      <c r="I37" s="215">
        <v>0.24220332118266505</v>
      </c>
      <c r="J37" s="214">
        <v>450</v>
      </c>
      <c r="K37" s="215">
        <v>0.18226002430133659</v>
      </c>
      <c r="L37" s="214">
        <v>303</v>
      </c>
      <c r="M37" s="215">
        <v>0.1227217496962333</v>
      </c>
      <c r="N37" s="214">
        <v>151</v>
      </c>
      <c r="O37" s="215">
        <v>6.1158363710004049E-2</v>
      </c>
      <c r="P37" s="142"/>
    </row>
    <row r="38" spans="1:16" ht="15" customHeight="1">
      <c r="A38" s="212">
        <v>3</v>
      </c>
      <c r="B38" s="213" t="s">
        <v>28</v>
      </c>
      <c r="C38" s="210">
        <v>1567</v>
      </c>
      <c r="D38" s="214">
        <v>283</v>
      </c>
      <c r="E38" s="215">
        <v>0.18059987236758138</v>
      </c>
      <c r="F38" s="214">
        <v>524</v>
      </c>
      <c r="G38" s="215">
        <v>0.33439693682195276</v>
      </c>
      <c r="H38" s="214">
        <v>286</v>
      </c>
      <c r="I38" s="215">
        <v>0.18251435864709636</v>
      </c>
      <c r="J38" s="214">
        <v>260</v>
      </c>
      <c r="K38" s="215">
        <v>0.16592214422463306</v>
      </c>
      <c r="L38" s="214">
        <v>134</v>
      </c>
      <c r="M38" s="215">
        <v>8.5513720485003192E-2</v>
      </c>
      <c r="N38" s="214">
        <v>80</v>
      </c>
      <c r="O38" s="215">
        <v>5.105296745373325E-2</v>
      </c>
      <c r="P38" s="153"/>
    </row>
    <row r="39" spans="1:16" ht="15" customHeight="1">
      <c r="A39" s="212">
        <v>4</v>
      </c>
      <c r="B39" s="213" t="s">
        <v>107</v>
      </c>
      <c r="C39" s="210">
        <v>3578</v>
      </c>
      <c r="D39" s="214">
        <v>538</v>
      </c>
      <c r="E39" s="215">
        <v>0.15036333147009504</v>
      </c>
      <c r="F39" s="214">
        <v>1013</v>
      </c>
      <c r="G39" s="215">
        <v>0.28311906092789269</v>
      </c>
      <c r="H39" s="214">
        <v>805</v>
      </c>
      <c r="I39" s="215">
        <v>0.22498602571268866</v>
      </c>
      <c r="J39" s="214">
        <v>701</v>
      </c>
      <c r="K39" s="215">
        <v>0.19591950810508665</v>
      </c>
      <c r="L39" s="214">
        <v>363</v>
      </c>
      <c r="M39" s="215">
        <v>0.1014533258803801</v>
      </c>
      <c r="N39" s="214">
        <v>158</v>
      </c>
      <c r="O39" s="215">
        <v>4.4158747903856904E-2</v>
      </c>
      <c r="P39" s="153"/>
    </row>
    <row r="40" spans="1:16" ht="15" customHeight="1">
      <c r="A40" s="212">
        <v>5</v>
      </c>
      <c r="B40" s="213" t="s">
        <v>29</v>
      </c>
      <c r="C40" s="210">
        <v>9327</v>
      </c>
      <c r="D40" s="214">
        <v>1162</v>
      </c>
      <c r="E40" s="215">
        <v>0.1245845395089525</v>
      </c>
      <c r="F40" s="214">
        <v>2814</v>
      </c>
      <c r="G40" s="215">
        <v>0.30170472820842714</v>
      </c>
      <c r="H40" s="214">
        <v>2293</v>
      </c>
      <c r="I40" s="215">
        <v>0.24584539508952505</v>
      </c>
      <c r="J40" s="214">
        <v>1621</v>
      </c>
      <c r="K40" s="215">
        <v>0.17379650477109468</v>
      </c>
      <c r="L40" s="214">
        <v>944</v>
      </c>
      <c r="M40" s="215">
        <v>0.10121153639969979</v>
      </c>
      <c r="N40" s="214">
        <v>493</v>
      </c>
      <c r="O40" s="215">
        <v>5.2857296022300847E-2</v>
      </c>
      <c r="P40" s="153"/>
    </row>
    <row r="41" spans="1:16" ht="15" customHeight="1">
      <c r="A41" s="212">
        <v>6</v>
      </c>
      <c r="B41" s="213" t="s">
        <v>30</v>
      </c>
      <c r="C41" s="210">
        <v>3338</v>
      </c>
      <c r="D41" s="214">
        <v>371</v>
      </c>
      <c r="E41" s="215">
        <v>0.11114439784301977</v>
      </c>
      <c r="F41" s="214">
        <v>906</v>
      </c>
      <c r="G41" s="215">
        <v>0.27142001198322346</v>
      </c>
      <c r="H41" s="214">
        <v>851</v>
      </c>
      <c r="I41" s="215">
        <v>0.25494307968843621</v>
      </c>
      <c r="J41" s="214">
        <v>676</v>
      </c>
      <c r="K41" s="215">
        <v>0.2025164769322948</v>
      </c>
      <c r="L41" s="214">
        <v>350</v>
      </c>
      <c r="M41" s="215">
        <v>0.1048532055122828</v>
      </c>
      <c r="N41" s="214">
        <v>184</v>
      </c>
      <c r="O41" s="215">
        <v>5.5122828040742963E-2</v>
      </c>
      <c r="P41" s="153"/>
    </row>
    <row r="42" spans="1:16" ht="15" customHeight="1">
      <c r="A42" s="212">
        <v>7</v>
      </c>
      <c r="B42" s="213" t="s">
        <v>31</v>
      </c>
      <c r="C42" s="210">
        <v>1487</v>
      </c>
      <c r="D42" s="214">
        <v>201</v>
      </c>
      <c r="E42" s="215">
        <v>0.13517148621385339</v>
      </c>
      <c r="F42" s="214">
        <v>442</v>
      </c>
      <c r="G42" s="215">
        <v>0.29724277067921989</v>
      </c>
      <c r="H42" s="214">
        <v>349</v>
      </c>
      <c r="I42" s="215">
        <v>0.23470073974445191</v>
      </c>
      <c r="J42" s="214">
        <v>237</v>
      </c>
      <c r="K42" s="215">
        <v>0.15938130464021519</v>
      </c>
      <c r="L42" s="214">
        <v>155</v>
      </c>
      <c r="M42" s="215">
        <v>0.10423671822461332</v>
      </c>
      <c r="N42" s="214">
        <v>103</v>
      </c>
      <c r="O42" s="215">
        <v>6.9266980497646263E-2</v>
      </c>
      <c r="P42" s="153"/>
    </row>
    <row r="43" spans="1:16" ht="15" customHeight="1">
      <c r="A43" s="208">
        <v>8</v>
      </c>
      <c r="B43" s="209" t="s">
        <v>109</v>
      </c>
      <c r="C43" s="210">
        <v>11297</v>
      </c>
      <c r="D43" s="210">
        <v>890</v>
      </c>
      <c r="E43" s="211">
        <v>7.8781977516154733E-2</v>
      </c>
      <c r="F43" s="210">
        <v>2939</v>
      </c>
      <c r="G43" s="211">
        <v>0.26015756395503231</v>
      </c>
      <c r="H43" s="210">
        <v>2973</v>
      </c>
      <c r="I43" s="211">
        <v>0.26316721253430114</v>
      </c>
      <c r="J43" s="210">
        <v>2273</v>
      </c>
      <c r="K43" s="211">
        <v>0.20120385943170754</v>
      </c>
      <c r="L43" s="210">
        <v>1413</v>
      </c>
      <c r="M43" s="211">
        <v>0.12507745419137825</v>
      </c>
      <c r="N43" s="210">
        <v>809</v>
      </c>
      <c r="O43" s="211">
        <v>7.1611932371426046E-2</v>
      </c>
      <c r="P43" s="153"/>
    </row>
    <row r="44" spans="1:16" ht="15" customHeight="1">
      <c r="A44" s="420" t="s">
        <v>1566</v>
      </c>
      <c r="B44" s="420"/>
      <c r="C44" s="206">
        <v>13955</v>
      </c>
      <c r="D44" s="206">
        <v>1625</v>
      </c>
      <c r="E44" s="207">
        <v>0.11644571838050878</v>
      </c>
      <c r="F44" s="206">
        <v>3882</v>
      </c>
      <c r="G44" s="207">
        <v>0.27817986384808313</v>
      </c>
      <c r="H44" s="206">
        <v>3491</v>
      </c>
      <c r="I44" s="207">
        <v>0.25016123253314226</v>
      </c>
      <c r="J44" s="206">
        <v>2785</v>
      </c>
      <c r="K44" s="207">
        <v>0.19957004657828736</v>
      </c>
      <c r="L44" s="206">
        <v>1521</v>
      </c>
      <c r="M44" s="207">
        <v>0.10899319240415621</v>
      </c>
      <c r="N44" s="206">
        <v>651</v>
      </c>
      <c r="O44" s="207">
        <v>4.6649946255822285E-2</v>
      </c>
      <c r="P44" s="153"/>
    </row>
    <row r="45" spans="1:16" ht="15" customHeight="1">
      <c r="A45" s="212">
        <v>1</v>
      </c>
      <c r="B45" s="213" t="s">
        <v>22</v>
      </c>
      <c r="C45" s="210">
        <v>2393</v>
      </c>
      <c r="D45" s="214">
        <v>296</v>
      </c>
      <c r="E45" s="215">
        <v>0.12369410781445885</v>
      </c>
      <c r="F45" s="214">
        <v>681</v>
      </c>
      <c r="G45" s="215">
        <v>0.28458002507312996</v>
      </c>
      <c r="H45" s="214">
        <v>568</v>
      </c>
      <c r="I45" s="215">
        <v>0.23735896364396156</v>
      </c>
      <c r="J45" s="214">
        <v>450</v>
      </c>
      <c r="K45" s="215">
        <v>0.18804847471792729</v>
      </c>
      <c r="L45" s="214">
        <v>272</v>
      </c>
      <c r="M45" s="215">
        <v>0.11366485582950271</v>
      </c>
      <c r="N45" s="214">
        <v>126</v>
      </c>
      <c r="O45" s="215">
        <v>5.2653572921019638E-2</v>
      </c>
      <c r="P45" s="153"/>
    </row>
    <row r="46" spans="1:16" ht="15" customHeight="1">
      <c r="A46" s="212">
        <v>3</v>
      </c>
      <c r="B46" s="213" t="s">
        <v>23</v>
      </c>
      <c r="C46" s="210">
        <v>4322</v>
      </c>
      <c r="D46" s="214">
        <v>582</v>
      </c>
      <c r="E46" s="215">
        <v>0.13465987968533086</v>
      </c>
      <c r="F46" s="214">
        <v>1286</v>
      </c>
      <c r="G46" s="215">
        <v>0.29754743174456272</v>
      </c>
      <c r="H46" s="214">
        <v>1021</v>
      </c>
      <c r="I46" s="215">
        <v>0.23623322535863026</v>
      </c>
      <c r="J46" s="214">
        <v>827</v>
      </c>
      <c r="K46" s="215">
        <v>0.19134659879685331</v>
      </c>
      <c r="L46" s="214">
        <v>420</v>
      </c>
      <c r="M46" s="215">
        <v>9.7177232762609908E-2</v>
      </c>
      <c r="N46" s="214">
        <v>186</v>
      </c>
      <c r="O46" s="215">
        <v>4.3035631652012955E-2</v>
      </c>
      <c r="P46" s="153"/>
    </row>
    <row r="47" spans="1:16" ht="15" customHeight="1">
      <c r="A47" s="212">
        <v>4</v>
      </c>
      <c r="B47" s="213" t="s">
        <v>25</v>
      </c>
      <c r="C47" s="210">
        <v>3018</v>
      </c>
      <c r="D47" s="214">
        <v>415</v>
      </c>
      <c r="E47" s="215">
        <v>0.13750828363154408</v>
      </c>
      <c r="F47" s="214">
        <v>911</v>
      </c>
      <c r="G47" s="215">
        <v>0.30185553346587146</v>
      </c>
      <c r="H47" s="214">
        <v>729</v>
      </c>
      <c r="I47" s="215">
        <v>0.2415506958250497</v>
      </c>
      <c r="J47" s="214">
        <v>566</v>
      </c>
      <c r="K47" s="215">
        <v>0.18754141815772035</v>
      </c>
      <c r="L47" s="214">
        <v>274</v>
      </c>
      <c r="M47" s="215">
        <v>9.0788601722995355E-2</v>
      </c>
      <c r="N47" s="214">
        <v>123</v>
      </c>
      <c r="O47" s="215">
        <v>4.0755467196819085E-2</v>
      </c>
      <c r="P47" s="153"/>
    </row>
    <row r="48" spans="1:16" ht="15" customHeight="1">
      <c r="A48" s="208">
        <v>2</v>
      </c>
      <c r="B48" s="209" t="s">
        <v>24</v>
      </c>
      <c r="C48" s="210">
        <v>4222</v>
      </c>
      <c r="D48" s="210">
        <v>332</v>
      </c>
      <c r="E48" s="211">
        <v>7.8635717669351013E-2</v>
      </c>
      <c r="F48" s="210">
        <v>1004</v>
      </c>
      <c r="G48" s="211">
        <v>0.23780198957839888</v>
      </c>
      <c r="H48" s="210">
        <v>1173</v>
      </c>
      <c r="I48" s="211">
        <v>0.27783041212695403</v>
      </c>
      <c r="J48" s="210">
        <v>942</v>
      </c>
      <c r="K48" s="211">
        <v>0.22311700615821886</v>
      </c>
      <c r="L48" s="210">
        <v>555</v>
      </c>
      <c r="M48" s="211">
        <v>0.1314542870677404</v>
      </c>
      <c r="N48" s="210">
        <v>216</v>
      </c>
      <c r="O48" s="211">
        <v>5.1160587399336807E-2</v>
      </c>
      <c r="P48" s="153"/>
    </row>
    <row r="49" spans="1:16" s="21" customFormat="1" ht="15" customHeight="1">
      <c r="A49" s="473" t="s">
        <v>1560</v>
      </c>
      <c r="B49" s="473"/>
      <c r="C49" s="206">
        <v>11177</v>
      </c>
      <c r="D49" s="206">
        <v>1626</v>
      </c>
      <c r="E49" s="207">
        <v>0.14547731949539233</v>
      </c>
      <c r="F49" s="206">
        <v>3557</v>
      </c>
      <c r="G49" s="207">
        <v>0.31824282007694371</v>
      </c>
      <c r="H49" s="206">
        <v>2427</v>
      </c>
      <c r="I49" s="207">
        <v>0.21714234588887896</v>
      </c>
      <c r="J49" s="206">
        <v>1759</v>
      </c>
      <c r="K49" s="207">
        <v>0.15737675583788135</v>
      </c>
      <c r="L49" s="206">
        <v>1155</v>
      </c>
      <c r="M49" s="207">
        <v>0.10333721034266798</v>
      </c>
      <c r="N49" s="206">
        <v>653</v>
      </c>
      <c r="O49" s="207">
        <v>5.8423548358235662E-2</v>
      </c>
      <c r="P49" s="154"/>
    </row>
    <row r="50" spans="1:16" ht="14.25" customHeight="1">
      <c r="A50" s="212">
        <v>1</v>
      </c>
      <c r="B50" s="213" t="s">
        <v>34</v>
      </c>
      <c r="C50" s="210">
        <v>3859</v>
      </c>
      <c r="D50" s="214">
        <v>585</v>
      </c>
      <c r="E50" s="215">
        <v>0.15159367711842447</v>
      </c>
      <c r="F50" s="214">
        <v>1189</v>
      </c>
      <c r="G50" s="215">
        <v>0.30811090956206272</v>
      </c>
      <c r="H50" s="214">
        <v>823</v>
      </c>
      <c r="I50" s="215">
        <v>0.21326768592899714</v>
      </c>
      <c r="J50" s="214">
        <v>638</v>
      </c>
      <c r="K50" s="215">
        <v>0.16532780513086293</v>
      </c>
      <c r="L50" s="214">
        <v>381</v>
      </c>
      <c r="M50" s="215">
        <v>9.8730240995076449E-2</v>
      </c>
      <c r="N50" s="214">
        <v>243</v>
      </c>
      <c r="O50" s="215">
        <v>6.2969681264576319E-2</v>
      </c>
      <c r="P50" s="153"/>
    </row>
    <row r="51" spans="1:16" ht="15" customHeight="1">
      <c r="A51" s="212">
        <v>1</v>
      </c>
      <c r="B51" s="213" t="s">
        <v>115</v>
      </c>
      <c r="C51" s="210">
        <v>800</v>
      </c>
      <c r="D51" s="214">
        <v>124</v>
      </c>
      <c r="E51" s="215">
        <v>0.155</v>
      </c>
      <c r="F51" s="214">
        <v>278</v>
      </c>
      <c r="G51" s="215">
        <v>0.34749999999999998</v>
      </c>
      <c r="H51" s="214">
        <v>171</v>
      </c>
      <c r="I51" s="215">
        <v>0.21375</v>
      </c>
      <c r="J51" s="214">
        <v>103</v>
      </c>
      <c r="K51" s="215">
        <v>0.12875</v>
      </c>
      <c r="L51" s="214">
        <v>72</v>
      </c>
      <c r="M51" s="215">
        <v>0.09</v>
      </c>
      <c r="N51" s="214">
        <v>52</v>
      </c>
      <c r="O51" s="215">
        <v>6.5000000000000002E-2</v>
      </c>
      <c r="P51" s="153"/>
    </row>
    <row r="52" spans="1:16" ht="15" customHeight="1">
      <c r="A52" s="212">
        <v>3</v>
      </c>
      <c r="B52" s="213" t="s">
        <v>32</v>
      </c>
      <c r="C52" s="210">
        <v>1689</v>
      </c>
      <c r="D52" s="214">
        <v>275</v>
      </c>
      <c r="E52" s="215">
        <v>0.16281823564239195</v>
      </c>
      <c r="F52" s="214">
        <v>576</v>
      </c>
      <c r="G52" s="215">
        <v>0.34103019538188278</v>
      </c>
      <c r="H52" s="214">
        <v>335</v>
      </c>
      <c r="I52" s="215">
        <v>0.19834221432800472</v>
      </c>
      <c r="J52" s="214">
        <v>248</v>
      </c>
      <c r="K52" s="215">
        <v>0.14683244523386618</v>
      </c>
      <c r="L52" s="214">
        <v>181</v>
      </c>
      <c r="M52" s="215">
        <v>0.10716400236826525</v>
      </c>
      <c r="N52" s="214">
        <v>74</v>
      </c>
      <c r="O52" s="215">
        <v>4.3812907045589107E-2</v>
      </c>
      <c r="P52" s="153"/>
    </row>
    <row r="53" spans="1:16" ht="15" customHeight="1">
      <c r="A53" s="212">
        <v>4</v>
      </c>
      <c r="B53" s="213" t="s">
        <v>33</v>
      </c>
      <c r="C53" s="216">
        <v>1320</v>
      </c>
      <c r="D53" s="214">
        <v>232</v>
      </c>
      <c r="E53" s="215">
        <v>0.17575757575757575</v>
      </c>
      <c r="F53" s="214">
        <v>426</v>
      </c>
      <c r="G53" s="215">
        <v>0.32272727272727275</v>
      </c>
      <c r="H53" s="214">
        <v>268</v>
      </c>
      <c r="I53" s="215">
        <v>0.20303030303030303</v>
      </c>
      <c r="J53" s="214">
        <v>181</v>
      </c>
      <c r="K53" s="215">
        <v>0.13712121212121212</v>
      </c>
      <c r="L53" s="214">
        <v>133</v>
      </c>
      <c r="M53" s="215">
        <v>0.10075757575757575</v>
      </c>
      <c r="N53" s="214">
        <v>80</v>
      </c>
      <c r="O53" s="215">
        <v>6.0606060606060608E-2</v>
      </c>
      <c r="P53" s="153"/>
    </row>
    <row r="54" spans="1:16" ht="15" customHeight="1">
      <c r="A54" s="212">
        <v>14</v>
      </c>
      <c r="B54" s="213" t="s">
        <v>45</v>
      </c>
      <c r="C54" s="210">
        <v>1616</v>
      </c>
      <c r="D54" s="214">
        <v>269</v>
      </c>
      <c r="E54" s="215">
        <v>0.16646039603960397</v>
      </c>
      <c r="F54" s="214">
        <v>501</v>
      </c>
      <c r="G54" s="215">
        <v>0.31002475247524752</v>
      </c>
      <c r="H54" s="214">
        <v>334</v>
      </c>
      <c r="I54" s="215">
        <v>0.20668316831683167</v>
      </c>
      <c r="J54" s="214">
        <v>239</v>
      </c>
      <c r="K54" s="215">
        <v>0.14789603960396039</v>
      </c>
      <c r="L54" s="214">
        <v>167</v>
      </c>
      <c r="M54" s="215">
        <v>0.10334158415841584</v>
      </c>
      <c r="N54" s="214">
        <v>106</v>
      </c>
      <c r="O54" s="215">
        <v>6.5594059405940597E-2</v>
      </c>
      <c r="P54" s="153"/>
    </row>
    <row r="55" spans="1:16">
      <c r="A55" s="208">
        <v>2</v>
      </c>
      <c r="B55" s="209" t="s">
        <v>117</v>
      </c>
      <c r="C55" s="210">
        <v>1893</v>
      </c>
      <c r="D55" s="214">
        <v>141</v>
      </c>
      <c r="E55" s="215">
        <v>7.448494453248812E-2</v>
      </c>
      <c r="F55" s="214">
        <v>587</v>
      </c>
      <c r="G55" s="215">
        <v>0.31008980454305335</v>
      </c>
      <c r="H55" s="214">
        <v>496</v>
      </c>
      <c r="I55" s="215">
        <v>0.26201796090861068</v>
      </c>
      <c r="J55" s="214">
        <v>350</v>
      </c>
      <c r="K55" s="215">
        <v>0.18489170628631801</v>
      </c>
      <c r="L55" s="214">
        <v>221</v>
      </c>
      <c r="M55" s="215">
        <v>0.1167459059693608</v>
      </c>
      <c r="N55" s="214">
        <v>98</v>
      </c>
      <c r="O55" s="215">
        <v>5.1769677760169046E-2</v>
      </c>
    </row>
    <row r="56" spans="1:16" ht="15">
      <c r="A56" s="473" t="s">
        <v>1561</v>
      </c>
      <c r="B56" s="473"/>
      <c r="C56" s="206">
        <v>5982</v>
      </c>
      <c r="D56" s="206">
        <v>739</v>
      </c>
      <c r="E56" s="207">
        <v>0.12353727850217319</v>
      </c>
      <c r="F56" s="206">
        <v>1622</v>
      </c>
      <c r="G56" s="207">
        <v>0.27114677365429624</v>
      </c>
      <c r="H56" s="206">
        <v>1470</v>
      </c>
      <c r="I56" s="207">
        <v>0.24573721163490472</v>
      </c>
      <c r="J56" s="206">
        <v>1038</v>
      </c>
      <c r="K56" s="207">
        <v>0.17352056168505517</v>
      </c>
      <c r="L56" s="206">
        <v>679</v>
      </c>
      <c r="M56" s="207">
        <v>0.11350718823136074</v>
      </c>
      <c r="N56" s="206">
        <v>434</v>
      </c>
      <c r="O56" s="207">
        <v>7.2550986292209962E-2</v>
      </c>
    </row>
    <row r="57" spans="1:16">
      <c r="A57" s="212">
        <v>3</v>
      </c>
      <c r="B57" s="213" t="s">
        <v>36</v>
      </c>
      <c r="C57" s="214">
        <v>1022</v>
      </c>
      <c r="D57" s="214">
        <v>168</v>
      </c>
      <c r="E57" s="215">
        <v>0.16438356164383561</v>
      </c>
      <c r="F57" s="214">
        <v>263</v>
      </c>
      <c r="G57" s="215">
        <v>0.25733855185909982</v>
      </c>
      <c r="H57" s="214">
        <v>209</v>
      </c>
      <c r="I57" s="215">
        <v>0.2045009784735812</v>
      </c>
      <c r="J57" s="214">
        <v>158</v>
      </c>
      <c r="K57" s="215">
        <v>0.15459882583170254</v>
      </c>
      <c r="L57" s="214">
        <v>117</v>
      </c>
      <c r="M57" s="215">
        <v>0.11448140900195694</v>
      </c>
      <c r="N57" s="214">
        <v>107</v>
      </c>
      <c r="O57" s="215">
        <v>0.10469667318982387</v>
      </c>
    </row>
    <row r="58" spans="1:16">
      <c r="A58" s="212">
        <v>11</v>
      </c>
      <c r="B58" s="217" t="s">
        <v>43</v>
      </c>
      <c r="C58" s="214">
        <v>2176</v>
      </c>
      <c r="D58" s="214">
        <v>274</v>
      </c>
      <c r="E58" s="215">
        <v>0.12591911764705882</v>
      </c>
      <c r="F58" s="214">
        <v>625</v>
      </c>
      <c r="G58" s="215">
        <v>0.28722426470588236</v>
      </c>
      <c r="H58" s="214">
        <v>502</v>
      </c>
      <c r="I58" s="215">
        <v>0.23069852941176472</v>
      </c>
      <c r="J58" s="214">
        <v>369</v>
      </c>
      <c r="K58" s="215">
        <v>0.16957720588235295</v>
      </c>
      <c r="L58" s="214">
        <v>269</v>
      </c>
      <c r="M58" s="215">
        <v>0.12362132352941177</v>
      </c>
      <c r="N58" s="214">
        <v>137</v>
      </c>
      <c r="O58" s="215">
        <v>6.295955882352941E-2</v>
      </c>
    </row>
    <row r="59" spans="1:16">
      <c r="A59" s="212">
        <v>17</v>
      </c>
      <c r="B59" s="213" t="s">
        <v>48</v>
      </c>
      <c r="C59" s="214">
        <v>2784</v>
      </c>
      <c r="D59" s="214">
        <v>297</v>
      </c>
      <c r="E59" s="215">
        <v>0.10668103448275862</v>
      </c>
      <c r="F59" s="214">
        <v>734</v>
      </c>
      <c r="G59" s="215">
        <v>0.2636494252873563</v>
      </c>
      <c r="H59" s="214">
        <v>759</v>
      </c>
      <c r="I59" s="215">
        <v>0.27262931034482757</v>
      </c>
      <c r="J59" s="214">
        <v>511</v>
      </c>
      <c r="K59" s="215">
        <v>0.18354885057471265</v>
      </c>
      <c r="L59" s="214">
        <v>293</v>
      </c>
      <c r="M59" s="215">
        <v>0.10524425287356322</v>
      </c>
      <c r="N59" s="214">
        <v>190</v>
      </c>
      <c r="O59" s="215">
        <v>6.8247126436781616E-2</v>
      </c>
    </row>
  </sheetData>
  <mergeCells count="19">
    <mergeCell ref="A15:B15"/>
    <mergeCell ref="A21:B21"/>
    <mergeCell ref="A22:B22"/>
    <mergeCell ref="A5:B5"/>
    <mergeCell ref="A6:B6"/>
    <mergeCell ref="A7:B7"/>
    <mergeCell ref="A8:B8"/>
    <mergeCell ref="A10:B10"/>
    <mergeCell ref="A1:O1"/>
    <mergeCell ref="A2:O2"/>
    <mergeCell ref="A3:A4"/>
    <mergeCell ref="B3:B4"/>
    <mergeCell ref="C3:C4"/>
    <mergeCell ref="D3:O3"/>
    <mergeCell ref="A28:B28"/>
    <mergeCell ref="A35:B35"/>
    <mergeCell ref="A44:B44"/>
    <mergeCell ref="A49:B49"/>
    <mergeCell ref="A56:B56"/>
  </mergeCells>
  <printOptions horizontalCentered="1" verticalCentered="1"/>
  <pageMargins left="0.78740157480314965" right="0.39370078740157483" top="0.59055118110236227" bottom="0.59055118110236227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Normal="100" zoomScaleSheetLayoutView="75" workbookViewId="0">
      <selection activeCell="S16" sqref="S16"/>
    </sheetView>
  </sheetViews>
  <sheetFormatPr defaultColWidth="4.85546875" defaultRowHeight="12.75"/>
  <cols>
    <col min="1" max="1" width="3.5703125" style="386" customWidth="1"/>
    <col min="2" max="2" width="19.42578125" style="386" customWidth="1"/>
    <col min="3" max="3" width="10.85546875" style="386" customWidth="1"/>
    <col min="4" max="4" width="8.42578125" style="386" customWidth="1"/>
    <col min="5" max="5" width="7.28515625" style="386" customWidth="1"/>
    <col min="6" max="6" width="9.42578125" style="386" bestFit="1" customWidth="1"/>
    <col min="7" max="7" width="7.28515625" style="386" customWidth="1"/>
    <col min="8" max="8" width="8.5703125" style="386" customWidth="1"/>
    <col min="9" max="9" width="7.140625" style="386" customWidth="1"/>
    <col min="10" max="10" width="9" style="386" customWidth="1"/>
    <col min="11" max="11" width="7.5703125" style="386" customWidth="1"/>
    <col min="12" max="12" width="8.42578125" style="386" customWidth="1"/>
    <col min="13" max="13" width="8" style="386" customWidth="1"/>
    <col min="14" max="16384" width="4.85546875" style="386"/>
  </cols>
  <sheetData>
    <row r="1" spans="1:15" s="34" customFormat="1" ht="15.75" customHeight="1">
      <c r="A1" s="474" t="s">
        <v>196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</row>
    <row r="2" spans="1:15" ht="23.25" customHeight="1">
      <c r="A2" s="475" t="s">
        <v>1480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</row>
    <row r="3" spans="1:15" s="34" customFormat="1" ht="16.5" customHeight="1">
      <c r="A3" s="441" t="s">
        <v>54</v>
      </c>
      <c r="B3" s="484" t="s">
        <v>10</v>
      </c>
      <c r="C3" s="485" t="s">
        <v>60</v>
      </c>
      <c r="D3" s="487" t="s">
        <v>197</v>
      </c>
      <c r="E3" s="487"/>
      <c r="F3" s="487"/>
      <c r="G3" s="487"/>
      <c r="H3" s="487"/>
      <c r="I3" s="487"/>
      <c r="J3" s="487"/>
      <c r="K3" s="487"/>
      <c r="L3" s="487"/>
      <c r="M3" s="487"/>
    </row>
    <row r="4" spans="1:15" s="34" customFormat="1" ht="62.25" customHeight="1">
      <c r="A4" s="441"/>
      <c r="B4" s="484"/>
      <c r="C4" s="486"/>
      <c r="D4" s="393" t="s">
        <v>198</v>
      </c>
      <c r="E4" s="396" t="s">
        <v>191</v>
      </c>
      <c r="F4" s="396" t="s">
        <v>525</v>
      </c>
      <c r="G4" s="396" t="s">
        <v>191</v>
      </c>
      <c r="H4" s="396" t="s">
        <v>199</v>
      </c>
      <c r="I4" s="396" t="s">
        <v>191</v>
      </c>
      <c r="J4" s="396" t="s">
        <v>526</v>
      </c>
      <c r="K4" s="396" t="s">
        <v>191</v>
      </c>
      <c r="L4" s="396" t="s">
        <v>200</v>
      </c>
      <c r="M4" s="396" t="s">
        <v>191</v>
      </c>
    </row>
    <row r="5" spans="1:15" s="147" customFormat="1" ht="24.95" customHeight="1">
      <c r="A5" s="422" t="s">
        <v>67</v>
      </c>
      <c r="B5" s="422"/>
      <c r="C5" s="70">
        <f t="shared" ref="C5" si="0">D5+F5+H5+J5+L5</f>
        <v>967900</v>
      </c>
      <c r="D5" s="70">
        <v>136609</v>
      </c>
      <c r="E5" s="145">
        <f>D5/$C$5</f>
        <v>0.14113958053517925</v>
      </c>
      <c r="F5" s="146">
        <v>212657</v>
      </c>
      <c r="G5" s="145">
        <f>F5/$C$5</f>
        <v>0.21970968075214381</v>
      </c>
      <c r="H5" s="146">
        <v>110914</v>
      </c>
      <c r="I5" s="145">
        <f>H5/$C$5</f>
        <v>0.11459241657195991</v>
      </c>
      <c r="J5" s="146">
        <v>244485</v>
      </c>
      <c r="K5" s="145">
        <f>J5/$C$5</f>
        <v>0.25259324310362641</v>
      </c>
      <c r="L5" s="146">
        <v>263235</v>
      </c>
      <c r="M5" s="145">
        <f>L5/$C$5</f>
        <v>0.27196507903709061</v>
      </c>
    </row>
    <row r="6" spans="1:15" s="24" customFormat="1" ht="27.95" customHeight="1">
      <c r="A6" s="483" t="s">
        <v>11</v>
      </c>
      <c r="B6" s="483"/>
      <c r="C6" s="202">
        <v>140080</v>
      </c>
      <c r="D6" s="202">
        <v>23152</v>
      </c>
      <c r="E6" s="203">
        <v>0.16527698458023987</v>
      </c>
      <c r="F6" s="202">
        <v>30361</v>
      </c>
      <c r="G6" s="203">
        <v>0.21674043403769275</v>
      </c>
      <c r="H6" s="202">
        <v>17053</v>
      </c>
      <c r="I6" s="203">
        <v>0.12173757852655626</v>
      </c>
      <c r="J6" s="202">
        <v>32062</v>
      </c>
      <c r="K6" s="203">
        <v>0.22888349514563106</v>
      </c>
      <c r="L6" s="202">
        <v>37452</v>
      </c>
      <c r="M6" s="203">
        <v>0.26736150770988004</v>
      </c>
      <c r="N6" s="148"/>
    </row>
    <row r="7" spans="1:15" s="47" customFormat="1" ht="17.100000000000001" customHeight="1">
      <c r="A7" s="481" t="s">
        <v>1552</v>
      </c>
      <c r="B7" s="481"/>
      <c r="C7" s="204">
        <v>46130</v>
      </c>
      <c r="D7" s="204">
        <v>11327</v>
      </c>
      <c r="E7" s="205">
        <v>0.24554519835248212</v>
      </c>
      <c r="F7" s="204">
        <v>9845</v>
      </c>
      <c r="G7" s="205">
        <v>0.21341859960979839</v>
      </c>
      <c r="H7" s="204">
        <v>5639</v>
      </c>
      <c r="I7" s="205">
        <v>0.12224149143724257</v>
      </c>
      <c r="J7" s="204">
        <v>7367</v>
      </c>
      <c r="K7" s="205">
        <v>0.15970084543680901</v>
      </c>
      <c r="L7" s="204">
        <v>11952</v>
      </c>
      <c r="M7" s="205">
        <v>0.25909386516366789</v>
      </c>
      <c r="N7" s="149"/>
      <c r="O7" s="150"/>
    </row>
    <row r="8" spans="1:15" ht="15" customHeight="1">
      <c r="A8" s="473" t="s">
        <v>1553</v>
      </c>
      <c r="B8" s="473"/>
      <c r="C8" s="206">
        <v>22792</v>
      </c>
      <c r="D8" s="206">
        <v>7323</v>
      </c>
      <c r="E8" s="207">
        <v>0.32129694629694627</v>
      </c>
      <c r="F8" s="206">
        <v>4932</v>
      </c>
      <c r="G8" s="207">
        <v>0.21639171639171639</v>
      </c>
      <c r="H8" s="206">
        <v>2670</v>
      </c>
      <c r="I8" s="207">
        <v>0.11714636714636714</v>
      </c>
      <c r="J8" s="206">
        <v>2652</v>
      </c>
      <c r="K8" s="207">
        <v>0.11635661635661636</v>
      </c>
      <c r="L8" s="206">
        <v>5215</v>
      </c>
      <c r="M8" s="207">
        <v>0.22880835380835382</v>
      </c>
    </row>
    <row r="9" spans="1:15" ht="15" customHeight="1">
      <c r="A9" s="208">
        <v>1</v>
      </c>
      <c r="B9" s="209" t="s">
        <v>79</v>
      </c>
      <c r="C9" s="210">
        <v>22792</v>
      </c>
      <c r="D9" s="210">
        <v>7323</v>
      </c>
      <c r="E9" s="211">
        <v>0.32129694629694627</v>
      </c>
      <c r="F9" s="210">
        <v>4932</v>
      </c>
      <c r="G9" s="211">
        <v>0.21639171639171639</v>
      </c>
      <c r="H9" s="210">
        <v>2670</v>
      </c>
      <c r="I9" s="211">
        <v>0.11714636714636714</v>
      </c>
      <c r="J9" s="210">
        <v>2652</v>
      </c>
      <c r="K9" s="211">
        <v>0.11635661635661636</v>
      </c>
      <c r="L9" s="210">
        <v>5215</v>
      </c>
      <c r="M9" s="211">
        <v>0.22880835380835382</v>
      </c>
    </row>
    <row r="10" spans="1:15" ht="15" customHeight="1">
      <c r="A10" s="480" t="s">
        <v>1554</v>
      </c>
      <c r="B10" s="473"/>
      <c r="C10" s="206">
        <v>13025</v>
      </c>
      <c r="D10" s="206">
        <v>2070</v>
      </c>
      <c r="E10" s="207">
        <v>0.15892514395393473</v>
      </c>
      <c r="F10" s="206">
        <v>2757</v>
      </c>
      <c r="G10" s="207">
        <v>0.21166986564299425</v>
      </c>
      <c r="H10" s="206">
        <v>1756</v>
      </c>
      <c r="I10" s="207">
        <v>0.13481765834932821</v>
      </c>
      <c r="J10" s="206">
        <v>2848</v>
      </c>
      <c r="K10" s="207">
        <v>0.21865642994241843</v>
      </c>
      <c r="L10" s="206">
        <v>3594</v>
      </c>
      <c r="M10" s="207">
        <v>0.27593090211132437</v>
      </c>
    </row>
    <row r="11" spans="1:15" ht="15" customHeight="1">
      <c r="A11" s="212">
        <v>1</v>
      </c>
      <c r="B11" s="213" t="s">
        <v>37</v>
      </c>
      <c r="C11" s="210">
        <v>2366</v>
      </c>
      <c r="D11" s="214">
        <v>407</v>
      </c>
      <c r="E11" s="215">
        <v>0.1720202874049028</v>
      </c>
      <c r="F11" s="214">
        <v>516</v>
      </c>
      <c r="G11" s="215">
        <v>0.21808960270498731</v>
      </c>
      <c r="H11" s="214">
        <v>315</v>
      </c>
      <c r="I11" s="215">
        <v>0.13313609467455623</v>
      </c>
      <c r="J11" s="214">
        <v>446</v>
      </c>
      <c r="K11" s="215">
        <v>0.18850380388841928</v>
      </c>
      <c r="L11" s="214">
        <v>682</v>
      </c>
      <c r="M11" s="215">
        <v>0.28825021132713441</v>
      </c>
    </row>
    <row r="12" spans="1:15" s="34" customFormat="1" ht="17.100000000000001" customHeight="1">
      <c r="A12" s="212">
        <v>2</v>
      </c>
      <c r="B12" s="213" t="s">
        <v>68</v>
      </c>
      <c r="C12" s="210">
        <v>2558</v>
      </c>
      <c r="D12" s="214">
        <v>404</v>
      </c>
      <c r="E12" s="215">
        <v>0.15793588741204065</v>
      </c>
      <c r="F12" s="214">
        <v>610</v>
      </c>
      <c r="G12" s="215">
        <v>0.23846755277560594</v>
      </c>
      <c r="H12" s="214">
        <v>328</v>
      </c>
      <c r="I12" s="215">
        <v>0.12822517591868648</v>
      </c>
      <c r="J12" s="214">
        <v>638</v>
      </c>
      <c r="K12" s="215">
        <v>0.24941360437842064</v>
      </c>
      <c r="L12" s="214">
        <v>578</v>
      </c>
      <c r="M12" s="215">
        <v>0.22595777951524629</v>
      </c>
    </row>
    <row r="13" spans="1:15" ht="15" customHeight="1">
      <c r="A13" s="212">
        <v>3</v>
      </c>
      <c r="B13" s="213" t="s">
        <v>39</v>
      </c>
      <c r="C13" s="210">
        <v>2159</v>
      </c>
      <c r="D13" s="214">
        <v>342</v>
      </c>
      <c r="E13" s="215">
        <v>0.15840666975451598</v>
      </c>
      <c r="F13" s="214">
        <v>461</v>
      </c>
      <c r="G13" s="215">
        <v>0.21352477999073646</v>
      </c>
      <c r="H13" s="214">
        <v>272</v>
      </c>
      <c r="I13" s="215">
        <v>0.12598425196850394</v>
      </c>
      <c r="J13" s="214">
        <v>485</v>
      </c>
      <c r="K13" s="215">
        <v>0.22464103751736916</v>
      </c>
      <c r="L13" s="214">
        <v>599</v>
      </c>
      <c r="M13" s="215">
        <v>0.27744326076887449</v>
      </c>
    </row>
    <row r="14" spans="1:15" s="151" customFormat="1" ht="15" customHeight="1">
      <c r="A14" s="212">
        <v>4</v>
      </c>
      <c r="B14" s="213" t="s">
        <v>46</v>
      </c>
      <c r="C14" s="210">
        <v>5942</v>
      </c>
      <c r="D14" s="214">
        <v>917</v>
      </c>
      <c r="E14" s="215">
        <v>0.15432514304947828</v>
      </c>
      <c r="F14" s="214">
        <v>1170</v>
      </c>
      <c r="G14" s="215">
        <v>0.19690339952877819</v>
      </c>
      <c r="H14" s="214">
        <v>841</v>
      </c>
      <c r="I14" s="215">
        <v>0.14153483675530124</v>
      </c>
      <c r="J14" s="214">
        <v>1279</v>
      </c>
      <c r="K14" s="215">
        <v>0.21524739145069</v>
      </c>
      <c r="L14" s="214">
        <v>1735</v>
      </c>
      <c r="M14" s="215">
        <v>0.29198922921575227</v>
      </c>
    </row>
    <row r="15" spans="1:15" ht="15" customHeight="1">
      <c r="A15" s="480" t="s">
        <v>1555</v>
      </c>
      <c r="B15" s="473"/>
      <c r="C15" s="206">
        <v>10313</v>
      </c>
      <c r="D15" s="206">
        <v>1934</v>
      </c>
      <c r="E15" s="207">
        <v>0.18753030156113643</v>
      </c>
      <c r="F15" s="206">
        <v>2156</v>
      </c>
      <c r="G15" s="207">
        <v>0.20905653059245613</v>
      </c>
      <c r="H15" s="206">
        <v>1213</v>
      </c>
      <c r="I15" s="207">
        <v>0.11761853970716571</v>
      </c>
      <c r="J15" s="206">
        <v>1867</v>
      </c>
      <c r="K15" s="207">
        <v>0.18103364685348589</v>
      </c>
      <c r="L15" s="206">
        <v>3143</v>
      </c>
      <c r="M15" s="207">
        <v>0.30476098128575585</v>
      </c>
    </row>
    <row r="16" spans="1:15" ht="15" customHeight="1">
      <c r="A16" s="212">
        <v>1</v>
      </c>
      <c r="B16" s="213" t="s">
        <v>35</v>
      </c>
      <c r="C16" s="210">
        <v>1095</v>
      </c>
      <c r="D16" s="214">
        <v>207</v>
      </c>
      <c r="E16" s="215">
        <v>0.18904109589041096</v>
      </c>
      <c r="F16" s="214">
        <v>249</v>
      </c>
      <c r="G16" s="215">
        <v>0.22739726027397261</v>
      </c>
      <c r="H16" s="214">
        <v>150</v>
      </c>
      <c r="I16" s="215">
        <v>0.13698630136986301</v>
      </c>
      <c r="J16" s="214">
        <v>215</v>
      </c>
      <c r="K16" s="215">
        <v>0.19634703196347031</v>
      </c>
      <c r="L16" s="214">
        <v>274</v>
      </c>
      <c r="M16" s="215">
        <v>0.25022831050228311</v>
      </c>
    </row>
    <row r="17" spans="1:13" ht="15" customHeight="1">
      <c r="A17" s="212">
        <v>2</v>
      </c>
      <c r="B17" s="213" t="s">
        <v>38</v>
      </c>
      <c r="C17" s="210">
        <v>1814</v>
      </c>
      <c r="D17" s="214">
        <v>186</v>
      </c>
      <c r="E17" s="215">
        <v>0.10253583241455347</v>
      </c>
      <c r="F17" s="214">
        <v>318</v>
      </c>
      <c r="G17" s="215">
        <v>0.175303197353914</v>
      </c>
      <c r="H17" s="214">
        <v>213</v>
      </c>
      <c r="I17" s="215">
        <v>0.11742006615214995</v>
      </c>
      <c r="J17" s="214">
        <v>407</v>
      </c>
      <c r="K17" s="215">
        <v>0.22436604189636164</v>
      </c>
      <c r="L17" s="214">
        <v>690</v>
      </c>
      <c r="M17" s="215">
        <v>0.38037486218302097</v>
      </c>
    </row>
    <row r="18" spans="1:13" s="34" customFormat="1" ht="17.100000000000001" customHeight="1">
      <c r="A18" s="212">
        <v>3</v>
      </c>
      <c r="B18" s="213" t="s">
        <v>40</v>
      </c>
      <c r="C18" s="210">
        <v>3459</v>
      </c>
      <c r="D18" s="214">
        <v>667</v>
      </c>
      <c r="E18" s="215">
        <v>0.1928302977739231</v>
      </c>
      <c r="F18" s="214">
        <v>673</v>
      </c>
      <c r="G18" s="215">
        <v>0.19456490315119976</v>
      </c>
      <c r="H18" s="214">
        <v>375</v>
      </c>
      <c r="I18" s="215">
        <v>0.10841283607979185</v>
      </c>
      <c r="J18" s="214">
        <v>554</v>
      </c>
      <c r="K18" s="215">
        <v>0.16016189650187915</v>
      </c>
      <c r="L18" s="214">
        <v>1190</v>
      </c>
      <c r="M18" s="215">
        <v>0.34403006649320611</v>
      </c>
    </row>
    <row r="19" spans="1:13" ht="15" customHeight="1">
      <c r="A19" s="212">
        <v>4</v>
      </c>
      <c r="B19" s="213" t="s">
        <v>41</v>
      </c>
      <c r="C19" s="210">
        <v>2733</v>
      </c>
      <c r="D19" s="214">
        <v>574</v>
      </c>
      <c r="E19" s="215">
        <v>0.21002561287961946</v>
      </c>
      <c r="F19" s="214">
        <v>631</v>
      </c>
      <c r="G19" s="215">
        <v>0.23088181485547019</v>
      </c>
      <c r="H19" s="214">
        <v>359</v>
      </c>
      <c r="I19" s="215">
        <v>0.13135748261983168</v>
      </c>
      <c r="J19" s="214">
        <v>457</v>
      </c>
      <c r="K19" s="215">
        <v>0.16721551408708379</v>
      </c>
      <c r="L19" s="214">
        <v>712</v>
      </c>
      <c r="M19" s="215">
        <v>0.26051957555799488</v>
      </c>
    </row>
    <row r="20" spans="1:13" s="151" customFormat="1" ht="15" customHeight="1">
      <c r="A20" s="212">
        <v>5</v>
      </c>
      <c r="B20" s="213" t="s">
        <v>44</v>
      </c>
      <c r="C20" s="210">
        <v>1212</v>
      </c>
      <c r="D20" s="214">
        <v>300</v>
      </c>
      <c r="E20" s="215">
        <v>0.24752475247524752</v>
      </c>
      <c r="F20" s="214">
        <v>285</v>
      </c>
      <c r="G20" s="215">
        <v>0.23514851485148514</v>
      </c>
      <c r="H20" s="214">
        <v>116</v>
      </c>
      <c r="I20" s="215">
        <v>9.5709570957095716E-2</v>
      </c>
      <c r="J20" s="214">
        <v>234</v>
      </c>
      <c r="K20" s="215">
        <v>0.19306930693069307</v>
      </c>
      <c r="L20" s="214">
        <v>277</v>
      </c>
      <c r="M20" s="215">
        <v>0.22854785478547854</v>
      </c>
    </row>
    <row r="21" spans="1:13" ht="15" customHeight="1">
      <c r="A21" s="481" t="s">
        <v>1556</v>
      </c>
      <c r="B21" s="482"/>
      <c r="C21" s="204">
        <v>93950</v>
      </c>
      <c r="D21" s="204">
        <v>11825</v>
      </c>
      <c r="E21" s="205">
        <v>0.12586482171367749</v>
      </c>
      <c r="F21" s="204">
        <v>20516</v>
      </c>
      <c r="G21" s="205">
        <v>0.21837147418839808</v>
      </c>
      <c r="H21" s="204">
        <v>11414</v>
      </c>
      <c r="I21" s="205">
        <v>0.12149015433741352</v>
      </c>
      <c r="J21" s="204">
        <v>24695</v>
      </c>
      <c r="K21" s="205">
        <v>0.26285258116019161</v>
      </c>
      <c r="L21" s="204">
        <v>25500</v>
      </c>
      <c r="M21" s="205">
        <v>0.27142096860031933</v>
      </c>
    </row>
    <row r="22" spans="1:13" ht="15" customHeight="1">
      <c r="A22" s="473" t="s">
        <v>1557</v>
      </c>
      <c r="B22" s="473"/>
      <c r="C22" s="206">
        <v>13822</v>
      </c>
      <c r="D22" s="206">
        <v>1548</v>
      </c>
      <c r="E22" s="207">
        <v>0.11199536970047749</v>
      </c>
      <c r="F22" s="206">
        <v>2667</v>
      </c>
      <c r="G22" s="207">
        <v>0.19295326291419476</v>
      </c>
      <c r="H22" s="206">
        <v>2026</v>
      </c>
      <c r="I22" s="207">
        <v>0.14657791925915209</v>
      </c>
      <c r="J22" s="206">
        <v>3647</v>
      </c>
      <c r="K22" s="207">
        <v>0.26385472435248153</v>
      </c>
      <c r="L22" s="206">
        <v>3934</v>
      </c>
      <c r="M22" s="207">
        <v>0.28461872377369413</v>
      </c>
    </row>
    <row r="23" spans="1:13" s="34" customFormat="1" ht="17.100000000000001" customHeight="1">
      <c r="A23" s="212">
        <v>1</v>
      </c>
      <c r="B23" s="213" t="s">
        <v>12</v>
      </c>
      <c r="C23" s="210">
        <v>3298</v>
      </c>
      <c r="D23" s="214">
        <v>445</v>
      </c>
      <c r="E23" s="215">
        <v>0.13493026076409945</v>
      </c>
      <c r="F23" s="214">
        <v>599</v>
      </c>
      <c r="G23" s="215">
        <v>0.18162522741055184</v>
      </c>
      <c r="H23" s="214">
        <v>487</v>
      </c>
      <c r="I23" s="215">
        <v>0.14766525166767738</v>
      </c>
      <c r="J23" s="214">
        <v>910</v>
      </c>
      <c r="K23" s="215">
        <v>0.27592480291085508</v>
      </c>
      <c r="L23" s="214">
        <v>857</v>
      </c>
      <c r="M23" s="215">
        <v>0.25985445724681627</v>
      </c>
    </row>
    <row r="24" spans="1:13" ht="15" customHeight="1">
      <c r="A24" s="212">
        <v>2</v>
      </c>
      <c r="B24" s="213" t="s">
        <v>13</v>
      </c>
      <c r="C24" s="210">
        <v>1939</v>
      </c>
      <c r="D24" s="214">
        <v>219</v>
      </c>
      <c r="E24" s="215">
        <v>0.11294481691593605</v>
      </c>
      <c r="F24" s="214">
        <v>476</v>
      </c>
      <c r="G24" s="215">
        <v>0.24548736462093862</v>
      </c>
      <c r="H24" s="214">
        <v>287</v>
      </c>
      <c r="I24" s="215">
        <v>0.14801444043321299</v>
      </c>
      <c r="J24" s="214">
        <v>469</v>
      </c>
      <c r="K24" s="215">
        <v>0.24187725631768953</v>
      </c>
      <c r="L24" s="214">
        <v>488</v>
      </c>
      <c r="M24" s="215">
        <v>0.25167612171222281</v>
      </c>
    </row>
    <row r="25" spans="1:13" ht="15" customHeight="1">
      <c r="A25" s="212">
        <v>3</v>
      </c>
      <c r="B25" s="213" t="s">
        <v>15</v>
      </c>
      <c r="C25" s="210">
        <v>3643</v>
      </c>
      <c r="D25" s="214">
        <v>310</v>
      </c>
      <c r="E25" s="215">
        <v>8.509470216854241E-2</v>
      </c>
      <c r="F25" s="214">
        <v>543</v>
      </c>
      <c r="G25" s="215">
        <v>0.1490529783145759</v>
      </c>
      <c r="H25" s="214">
        <v>582</v>
      </c>
      <c r="I25" s="215">
        <v>0.15975844084545704</v>
      </c>
      <c r="J25" s="214">
        <v>933</v>
      </c>
      <c r="K25" s="215">
        <v>0.2561076036233873</v>
      </c>
      <c r="L25" s="214">
        <v>1275</v>
      </c>
      <c r="M25" s="215">
        <v>0.34998627504803731</v>
      </c>
    </row>
    <row r="26" spans="1:13" ht="15" customHeight="1">
      <c r="A26" s="212">
        <v>4</v>
      </c>
      <c r="B26" s="213" t="s">
        <v>42</v>
      </c>
      <c r="C26" s="210">
        <v>2631</v>
      </c>
      <c r="D26" s="214">
        <v>326</v>
      </c>
      <c r="E26" s="215">
        <v>0.12390725959711137</v>
      </c>
      <c r="F26" s="214">
        <v>516</v>
      </c>
      <c r="G26" s="215">
        <v>0.19612314709236031</v>
      </c>
      <c r="H26" s="214">
        <v>395</v>
      </c>
      <c r="I26" s="215">
        <v>0.15013302926643862</v>
      </c>
      <c r="J26" s="214">
        <v>679</v>
      </c>
      <c r="K26" s="215">
        <v>0.25807677689091602</v>
      </c>
      <c r="L26" s="214">
        <v>715</v>
      </c>
      <c r="M26" s="215">
        <v>0.27175978715317367</v>
      </c>
    </row>
    <row r="27" spans="1:13" ht="15" customHeight="1">
      <c r="A27" s="212">
        <v>5</v>
      </c>
      <c r="B27" s="213" t="s">
        <v>16</v>
      </c>
      <c r="C27" s="210">
        <v>2311</v>
      </c>
      <c r="D27" s="214">
        <v>248</v>
      </c>
      <c r="E27" s="215">
        <v>0.10731285157940286</v>
      </c>
      <c r="F27" s="214">
        <v>533</v>
      </c>
      <c r="G27" s="215">
        <v>0.23063608827347468</v>
      </c>
      <c r="H27" s="214">
        <v>275</v>
      </c>
      <c r="I27" s="215">
        <v>0.11899610558199913</v>
      </c>
      <c r="J27" s="214">
        <v>656</v>
      </c>
      <c r="K27" s="215">
        <v>0.28385980095196883</v>
      </c>
      <c r="L27" s="214">
        <v>599</v>
      </c>
      <c r="M27" s="215">
        <v>0.25919515361315448</v>
      </c>
    </row>
    <row r="28" spans="1:13" s="151" customFormat="1" ht="15" customHeight="1">
      <c r="A28" s="473" t="s">
        <v>1558</v>
      </c>
      <c r="B28" s="473"/>
      <c r="C28" s="206">
        <v>14903</v>
      </c>
      <c r="D28" s="206">
        <v>1820</v>
      </c>
      <c r="E28" s="207">
        <v>0.1221230624706435</v>
      </c>
      <c r="F28" s="206">
        <v>3513</v>
      </c>
      <c r="G28" s="207">
        <v>0.23572435080185197</v>
      </c>
      <c r="H28" s="206">
        <v>2108</v>
      </c>
      <c r="I28" s="207">
        <v>0.1414480305978662</v>
      </c>
      <c r="J28" s="206">
        <v>3694</v>
      </c>
      <c r="K28" s="207">
        <v>1.4752530559066499</v>
      </c>
      <c r="L28" s="206">
        <v>3768</v>
      </c>
      <c r="M28" s="207">
        <v>1.5204680168858327</v>
      </c>
    </row>
    <row r="29" spans="1:13" ht="15" customHeight="1">
      <c r="A29" s="212">
        <v>1</v>
      </c>
      <c r="B29" s="213" t="s">
        <v>17</v>
      </c>
      <c r="C29" s="210">
        <v>3168</v>
      </c>
      <c r="D29" s="214">
        <v>256</v>
      </c>
      <c r="E29" s="215">
        <v>8.0808080808080815E-2</v>
      </c>
      <c r="F29" s="214">
        <v>662</v>
      </c>
      <c r="G29" s="215">
        <v>0.20896464646464646</v>
      </c>
      <c r="H29" s="214">
        <v>576</v>
      </c>
      <c r="I29" s="215">
        <v>0.18181818181818182</v>
      </c>
      <c r="J29" s="214">
        <v>812</v>
      </c>
      <c r="K29" s="215">
        <v>0.25631313131313133</v>
      </c>
      <c r="L29" s="214">
        <v>862</v>
      </c>
      <c r="M29" s="215">
        <v>0.27209595959595961</v>
      </c>
    </row>
    <row r="30" spans="1:13" ht="15" customHeight="1">
      <c r="A30" s="212">
        <v>2</v>
      </c>
      <c r="B30" s="213" t="s">
        <v>18</v>
      </c>
      <c r="C30" s="210">
        <v>3403</v>
      </c>
      <c r="D30" s="214">
        <v>434</v>
      </c>
      <c r="E30" s="215">
        <v>0.12753452835733176</v>
      </c>
      <c r="F30" s="214">
        <v>888</v>
      </c>
      <c r="G30" s="215">
        <v>0.26094622392007055</v>
      </c>
      <c r="H30" s="214">
        <v>385</v>
      </c>
      <c r="I30" s="215">
        <v>0.11313546870408463</v>
      </c>
      <c r="J30" s="214">
        <v>885</v>
      </c>
      <c r="K30" s="215">
        <v>0.2600646488392595</v>
      </c>
      <c r="L30" s="214">
        <v>811</v>
      </c>
      <c r="M30" s="215">
        <v>0.2383191301792536</v>
      </c>
    </row>
    <row r="31" spans="1:13" ht="15" customHeight="1">
      <c r="A31" s="212">
        <v>3</v>
      </c>
      <c r="B31" s="213" t="s">
        <v>20</v>
      </c>
      <c r="C31" s="210">
        <v>2710</v>
      </c>
      <c r="D31" s="214">
        <v>327</v>
      </c>
      <c r="E31" s="215">
        <v>0.12066420664206642</v>
      </c>
      <c r="F31" s="214">
        <v>632</v>
      </c>
      <c r="G31" s="215">
        <v>0.23321033210332104</v>
      </c>
      <c r="H31" s="214">
        <v>396</v>
      </c>
      <c r="I31" s="215">
        <v>0.14612546125461254</v>
      </c>
      <c r="J31" s="214">
        <v>654</v>
      </c>
      <c r="K31" s="215">
        <v>0.24132841328413285</v>
      </c>
      <c r="L31" s="214">
        <v>701</v>
      </c>
      <c r="M31" s="215">
        <v>0.25867158671586715</v>
      </c>
    </row>
    <row r="32" spans="1:13" s="34" customFormat="1" ht="17.100000000000001" customHeight="1">
      <c r="A32" s="212">
        <v>4</v>
      </c>
      <c r="B32" s="213" t="s">
        <v>21</v>
      </c>
      <c r="C32" s="210">
        <v>1945</v>
      </c>
      <c r="D32" s="214">
        <v>203</v>
      </c>
      <c r="E32" s="215">
        <v>0.10437017994858612</v>
      </c>
      <c r="F32" s="214">
        <v>385</v>
      </c>
      <c r="G32" s="215">
        <v>0.19794344473007713</v>
      </c>
      <c r="H32" s="214">
        <v>245</v>
      </c>
      <c r="I32" s="215">
        <v>0.12596401028277635</v>
      </c>
      <c r="J32" s="214">
        <v>470</v>
      </c>
      <c r="K32" s="215">
        <v>0.2416452442159383</v>
      </c>
      <c r="L32" s="214">
        <v>642</v>
      </c>
      <c r="M32" s="215">
        <v>0.33007712082262208</v>
      </c>
    </row>
    <row r="33" spans="1:13" ht="15" customHeight="1">
      <c r="A33" s="212">
        <v>5</v>
      </c>
      <c r="B33" s="213" t="s">
        <v>47</v>
      </c>
      <c r="C33" s="210">
        <v>1289</v>
      </c>
      <c r="D33" s="214">
        <v>191</v>
      </c>
      <c r="E33" s="215">
        <v>0.14817688130333592</v>
      </c>
      <c r="F33" s="214">
        <v>299</v>
      </c>
      <c r="G33" s="215">
        <v>0.23196276183087663</v>
      </c>
      <c r="H33" s="214">
        <v>192</v>
      </c>
      <c r="I33" s="215">
        <v>0.14895267649340574</v>
      </c>
      <c r="J33" s="214">
        <v>309</v>
      </c>
      <c r="K33" s="215">
        <v>0.23972071373157486</v>
      </c>
      <c r="L33" s="214">
        <v>298</v>
      </c>
      <c r="M33" s="215">
        <v>0.23118696664080682</v>
      </c>
    </row>
    <row r="34" spans="1:13" s="151" customFormat="1" ht="15" customHeight="1">
      <c r="A34" s="208">
        <v>6</v>
      </c>
      <c r="B34" s="209" t="s">
        <v>19</v>
      </c>
      <c r="C34" s="210">
        <v>2388</v>
      </c>
      <c r="D34" s="210">
        <v>409</v>
      </c>
      <c r="E34" s="211">
        <v>0.17127303182579565</v>
      </c>
      <c r="F34" s="210">
        <v>647</v>
      </c>
      <c r="G34" s="211">
        <v>0.27093802345058626</v>
      </c>
      <c r="H34" s="210">
        <v>314</v>
      </c>
      <c r="I34" s="211">
        <v>0.13149078726968175</v>
      </c>
      <c r="J34" s="210">
        <v>564</v>
      </c>
      <c r="K34" s="211">
        <v>0.23618090452261306</v>
      </c>
      <c r="L34" s="210">
        <v>454</v>
      </c>
      <c r="M34" s="211">
        <v>0.19011725293132328</v>
      </c>
    </row>
    <row r="35" spans="1:13" ht="15" customHeight="1">
      <c r="A35" s="473" t="s">
        <v>1559</v>
      </c>
      <c r="B35" s="473"/>
      <c r="C35" s="206">
        <v>34111</v>
      </c>
      <c r="D35" s="206">
        <v>4520</v>
      </c>
      <c r="E35" s="207">
        <v>0.1325085749464982</v>
      </c>
      <c r="F35" s="206">
        <v>7298</v>
      </c>
      <c r="G35" s="207">
        <v>0.21394857963706723</v>
      </c>
      <c r="H35" s="206">
        <v>3528</v>
      </c>
      <c r="I35" s="207">
        <v>0.10342704699363842</v>
      </c>
      <c r="J35" s="206">
        <v>9555</v>
      </c>
      <c r="K35" s="207">
        <v>0.28011491894110402</v>
      </c>
      <c r="L35" s="206">
        <v>9210</v>
      </c>
      <c r="M35" s="207">
        <v>0.2700008794816921</v>
      </c>
    </row>
    <row r="36" spans="1:13" ht="15" customHeight="1">
      <c r="A36" s="212">
        <v>1</v>
      </c>
      <c r="B36" s="213" t="s">
        <v>26</v>
      </c>
      <c r="C36" s="210">
        <v>1048</v>
      </c>
      <c r="D36" s="214">
        <v>100</v>
      </c>
      <c r="E36" s="215">
        <v>9.5419847328244281E-2</v>
      </c>
      <c r="F36" s="214">
        <v>188</v>
      </c>
      <c r="G36" s="215">
        <v>0.17938931297709923</v>
      </c>
      <c r="H36" s="214">
        <v>103</v>
      </c>
      <c r="I36" s="215">
        <v>9.82824427480916E-2</v>
      </c>
      <c r="J36" s="214">
        <v>331</v>
      </c>
      <c r="K36" s="215">
        <v>0.31583969465648853</v>
      </c>
      <c r="L36" s="214">
        <v>326</v>
      </c>
      <c r="M36" s="215">
        <v>0.31106870229007633</v>
      </c>
    </row>
    <row r="37" spans="1:13" s="34" customFormat="1" ht="17.100000000000001" customHeight="1">
      <c r="A37" s="212">
        <v>2</v>
      </c>
      <c r="B37" s="213" t="s">
        <v>27</v>
      </c>
      <c r="C37" s="210">
        <v>2469</v>
      </c>
      <c r="D37" s="214">
        <v>312</v>
      </c>
      <c r="E37" s="215">
        <v>0.12636695018226002</v>
      </c>
      <c r="F37" s="214">
        <v>477</v>
      </c>
      <c r="G37" s="215">
        <v>0.19319562575941676</v>
      </c>
      <c r="H37" s="214">
        <v>279</v>
      </c>
      <c r="I37" s="215">
        <v>0.11300121506682867</v>
      </c>
      <c r="J37" s="214">
        <v>737</v>
      </c>
      <c r="K37" s="215">
        <v>0.29850141757796678</v>
      </c>
      <c r="L37" s="214">
        <v>664</v>
      </c>
      <c r="M37" s="215">
        <v>0.26893479141352772</v>
      </c>
    </row>
    <row r="38" spans="1:13" ht="15" customHeight="1">
      <c r="A38" s="212">
        <v>3</v>
      </c>
      <c r="B38" s="213" t="s">
        <v>28</v>
      </c>
      <c r="C38" s="210">
        <v>1567</v>
      </c>
      <c r="D38" s="214">
        <v>174</v>
      </c>
      <c r="E38" s="215">
        <v>0.11104020421186982</v>
      </c>
      <c r="F38" s="214">
        <v>367</v>
      </c>
      <c r="G38" s="215">
        <v>0.23420548819400128</v>
      </c>
      <c r="H38" s="214">
        <v>228</v>
      </c>
      <c r="I38" s="215">
        <v>0.14550095724313974</v>
      </c>
      <c r="J38" s="214">
        <v>463</v>
      </c>
      <c r="K38" s="215">
        <v>0.29546904913848115</v>
      </c>
      <c r="L38" s="214">
        <v>335</v>
      </c>
      <c r="M38" s="215">
        <v>0.21378430121250797</v>
      </c>
    </row>
    <row r="39" spans="1:13" ht="15" customHeight="1">
      <c r="A39" s="212">
        <v>4</v>
      </c>
      <c r="B39" s="213" t="s">
        <v>107</v>
      </c>
      <c r="C39" s="210">
        <v>3578</v>
      </c>
      <c r="D39" s="214">
        <v>351</v>
      </c>
      <c r="E39" s="215">
        <v>9.8099496925656796E-2</v>
      </c>
      <c r="F39" s="214">
        <v>899</v>
      </c>
      <c r="G39" s="215">
        <v>0.25125768585802122</v>
      </c>
      <c r="H39" s="214">
        <v>410</v>
      </c>
      <c r="I39" s="215">
        <v>0.11458915595304639</v>
      </c>
      <c r="J39" s="214">
        <v>1113</v>
      </c>
      <c r="K39" s="215">
        <v>0.31106763555058692</v>
      </c>
      <c r="L39" s="214">
        <v>805</v>
      </c>
      <c r="M39" s="215">
        <v>0.22498602571268866</v>
      </c>
    </row>
    <row r="40" spans="1:13" ht="15" customHeight="1">
      <c r="A40" s="212">
        <v>5</v>
      </c>
      <c r="B40" s="213" t="s">
        <v>29</v>
      </c>
      <c r="C40" s="210">
        <v>9327</v>
      </c>
      <c r="D40" s="214">
        <v>1085</v>
      </c>
      <c r="E40" s="215">
        <v>0.11632893749329902</v>
      </c>
      <c r="F40" s="214">
        <v>2051</v>
      </c>
      <c r="G40" s="215">
        <v>0.21989921732604267</v>
      </c>
      <c r="H40" s="214">
        <v>842</v>
      </c>
      <c r="I40" s="215">
        <v>9.0275544119223755E-2</v>
      </c>
      <c r="J40" s="214">
        <v>2617</v>
      </c>
      <c r="K40" s="215">
        <v>0.28058325292162539</v>
      </c>
      <c r="L40" s="214">
        <v>2732</v>
      </c>
      <c r="M40" s="215">
        <v>0.29291304813980917</v>
      </c>
    </row>
    <row r="41" spans="1:13" ht="15" customHeight="1">
      <c r="A41" s="212">
        <v>6</v>
      </c>
      <c r="B41" s="213" t="s">
        <v>30</v>
      </c>
      <c r="C41" s="210">
        <v>3338</v>
      </c>
      <c r="D41" s="214">
        <v>303</v>
      </c>
      <c r="E41" s="215">
        <v>9.0772917914919107E-2</v>
      </c>
      <c r="F41" s="214">
        <v>715</v>
      </c>
      <c r="G41" s="215">
        <v>0.21420011983223486</v>
      </c>
      <c r="H41" s="214">
        <v>362</v>
      </c>
      <c r="I41" s="215">
        <v>0.10844817255841821</v>
      </c>
      <c r="J41" s="214">
        <v>1179</v>
      </c>
      <c r="K41" s="215">
        <v>0.35320551228280406</v>
      </c>
      <c r="L41" s="214">
        <v>779</v>
      </c>
      <c r="M41" s="215">
        <v>0.23337327741162373</v>
      </c>
    </row>
    <row r="42" spans="1:13" ht="15" customHeight="1">
      <c r="A42" s="212">
        <v>7</v>
      </c>
      <c r="B42" s="213" t="s">
        <v>31</v>
      </c>
      <c r="C42" s="210">
        <v>1487</v>
      </c>
      <c r="D42" s="214">
        <v>189</v>
      </c>
      <c r="E42" s="215">
        <v>0.12710154673839946</v>
      </c>
      <c r="F42" s="214">
        <v>281</v>
      </c>
      <c r="G42" s="215">
        <v>0.18897108271687962</v>
      </c>
      <c r="H42" s="214">
        <v>168</v>
      </c>
      <c r="I42" s="215">
        <v>0.11297915265635508</v>
      </c>
      <c r="J42" s="214">
        <v>379</v>
      </c>
      <c r="K42" s="215">
        <v>0.25487558843308677</v>
      </c>
      <c r="L42" s="214">
        <v>470</v>
      </c>
      <c r="M42" s="215">
        <v>0.31607262945527909</v>
      </c>
    </row>
    <row r="43" spans="1:13" ht="15" customHeight="1">
      <c r="A43" s="208">
        <v>8</v>
      </c>
      <c r="B43" s="209" t="s">
        <v>109</v>
      </c>
      <c r="C43" s="210">
        <v>11297</v>
      </c>
      <c r="D43" s="210">
        <v>2006</v>
      </c>
      <c r="E43" s="211">
        <v>0.17756926617686111</v>
      </c>
      <c r="F43" s="210">
        <v>2320</v>
      </c>
      <c r="G43" s="211">
        <v>0.2053642559971674</v>
      </c>
      <c r="H43" s="210">
        <v>1136</v>
      </c>
      <c r="I43" s="211">
        <v>0.10055767017792334</v>
      </c>
      <c r="J43" s="210">
        <v>2736</v>
      </c>
      <c r="K43" s="211">
        <v>0.24218819155528015</v>
      </c>
      <c r="L43" s="210">
        <v>3099</v>
      </c>
      <c r="M43" s="211">
        <v>0.27432061609276798</v>
      </c>
    </row>
    <row r="44" spans="1:13" ht="15" customHeight="1">
      <c r="A44" s="420" t="s">
        <v>1566</v>
      </c>
      <c r="B44" s="420"/>
      <c r="C44" s="206">
        <v>13955</v>
      </c>
      <c r="D44" s="206">
        <v>1794</v>
      </c>
      <c r="E44" s="207">
        <v>0.1285560730920817</v>
      </c>
      <c r="F44" s="206">
        <v>3336</v>
      </c>
      <c r="G44" s="207">
        <v>0.23905410247223219</v>
      </c>
      <c r="H44" s="206">
        <v>1464</v>
      </c>
      <c r="I44" s="207">
        <v>0.10490863489788606</v>
      </c>
      <c r="J44" s="206">
        <v>3302</v>
      </c>
      <c r="K44" s="207">
        <v>0.23661769974919383</v>
      </c>
      <c r="L44" s="206">
        <v>4059</v>
      </c>
      <c r="M44" s="207">
        <v>0.29086348978860621</v>
      </c>
    </row>
    <row r="45" spans="1:13" ht="15" customHeight="1">
      <c r="A45" s="212">
        <v>1</v>
      </c>
      <c r="B45" s="213" t="s">
        <v>22</v>
      </c>
      <c r="C45" s="210">
        <v>2393</v>
      </c>
      <c r="D45" s="214">
        <v>259</v>
      </c>
      <c r="E45" s="215">
        <v>0.10823234433765148</v>
      </c>
      <c r="F45" s="214">
        <v>474</v>
      </c>
      <c r="G45" s="215">
        <v>0.1980777267028834</v>
      </c>
      <c r="H45" s="214">
        <v>327</v>
      </c>
      <c r="I45" s="215">
        <v>0.13664855829502717</v>
      </c>
      <c r="J45" s="214">
        <v>554</v>
      </c>
      <c r="K45" s="215">
        <v>0.23150856665273714</v>
      </c>
      <c r="L45" s="214">
        <v>779</v>
      </c>
      <c r="M45" s="215">
        <v>0.32553280401170082</v>
      </c>
    </row>
    <row r="46" spans="1:13" ht="15" customHeight="1">
      <c r="A46" s="212">
        <v>3</v>
      </c>
      <c r="B46" s="213" t="s">
        <v>23</v>
      </c>
      <c r="C46" s="210">
        <v>4322</v>
      </c>
      <c r="D46" s="214">
        <v>475</v>
      </c>
      <c r="E46" s="215">
        <v>0.1099028227672374</v>
      </c>
      <c r="F46" s="214">
        <v>954</v>
      </c>
      <c r="G46" s="215">
        <v>0.22073114298935678</v>
      </c>
      <c r="H46" s="214">
        <v>408</v>
      </c>
      <c r="I46" s="215">
        <v>9.4400740397963909E-2</v>
      </c>
      <c r="J46" s="214">
        <v>1041</v>
      </c>
      <c r="K46" s="215">
        <v>0.24086071263304026</v>
      </c>
      <c r="L46" s="214">
        <v>1444</v>
      </c>
      <c r="M46" s="215">
        <v>0.33410458121240166</v>
      </c>
    </row>
    <row r="47" spans="1:13" ht="15" customHeight="1">
      <c r="A47" s="212">
        <v>4</v>
      </c>
      <c r="B47" s="213" t="s">
        <v>25</v>
      </c>
      <c r="C47" s="210">
        <v>3018</v>
      </c>
      <c r="D47" s="214">
        <v>302</v>
      </c>
      <c r="E47" s="215">
        <v>0.10006626905235255</v>
      </c>
      <c r="F47" s="214">
        <v>775</v>
      </c>
      <c r="G47" s="215">
        <v>0.25679257786613652</v>
      </c>
      <c r="H47" s="214">
        <v>285</v>
      </c>
      <c r="I47" s="215">
        <v>9.4433399602385684E-2</v>
      </c>
      <c r="J47" s="214">
        <v>822</v>
      </c>
      <c r="K47" s="215">
        <v>0.27236580516898606</v>
      </c>
      <c r="L47" s="214">
        <v>834</v>
      </c>
      <c r="M47" s="215">
        <v>0.27634194831013914</v>
      </c>
    </row>
    <row r="48" spans="1:13" ht="15" customHeight="1">
      <c r="A48" s="208">
        <v>2</v>
      </c>
      <c r="B48" s="209" t="s">
        <v>24</v>
      </c>
      <c r="C48" s="210">
        <v>4222</v>
      </c>
      <c r="D48" s="210">
        <v>758</v>
      </c>
      <c r="E48" s="211">
        <v>0.17953576504026528</v>
      </c>
      <c r="F48" s="210">
        <v>1133</v>
      </c>
      <c r="G48" s="211">
        <v>0.26835622927522501</v>
      </c>
      <c r="H48" s="210">
        <v>444</v>
      </c>
      <c r="I48" s="211">
        <v>0.10516342965419233</v>
      </c>
      <c r="J48" s="210">
        <v>885</v>
      </c>
      <c r="K48" s="211">
        <v>0.20961629559450498</v>
      </c>
      <c r="L48" s="210">
        <v>1002</v>
      </c>
      <c r="M48" s="211">
        <v>0.23732828043581242</v>
      </c>
    </row>
    <row r="49" spans="1:13" s="151" customFormat="1" ht="15" customHeight="1">
      <c r="A49" s="473" t="s">
        <v>1560</v>
      </c>
      <c r="B49" s="473"/>
      <c r="C49" s="206">
        <v>11177</v>
      </c>
      <c r="D49" s="206">
        <v>1491</v>
      </c>
      <c r="E49" s="207">
        <v>0.13339894426053503</v>
      </c>
      <c r="F49" s="206">
        <v>2494</v>
      </c>
      <c r="G49" s="207">
        <v>0.22313679878321555</v>
      </c>
      <c r="H49" s="206">
        <v>1537</v>
      </c>
      <c r="I49" s="207">
        <v>0.13751453878500491</v>
      </c>
      <c r="J49" s="206">
        <v>3039</v>
      </c>
      <c r="K49" s="207">
        <v>0.27189764695356533</v>
      </c>
      <c r="L49" s="206">
        <v>2616</v>
      </c>
      <c r="M49" s="207">
        <v>0.23405207121767915</v>
      </c>
    </row>
    <row r="50" spans="1:13" ht="15" customHeight="1">
      <c r="A50" s="212">
        <v>1</v>
      </c>
      <c r="B50" s="213" t="s">
        <v>34</v>
      </c>
      <c r="C50" s="210">
        <v>3859</v>
      </c>
      <c r="D50" s="214">
        <v>316</v>
      </c>
      <c r="E50" s="215">
        <v>8.188649909302928E-2</v>
      </c>
      <c r="F50" s="214">
        <v>920</v>
      </c>
      <c r="G50" s="215">
        <v>0.23840373153666752</v>
      </c>
      <c r="H50" s="214">
        <v>431</v>
      </c>
      <c r="I50" s="215">
        <v>0.11168696553511272</v>
      </c>
      <c r="J50" s="214">
        <v>1263</v>
      </c>
      <c r="K50" s="215">
        <v>0.32728686188131639</v>
      </c>
      <c r="L50" s="214">
        <v>929</v>
      </c>
      <c r="M50" s="215">
        <v>0.24073594195387407</v>
      </c>
    </row>
    <row r="51" spans="1:13" ht="15" customHeight="1">
      <c r="A51" s="212">
        <v>1</v>
      </c>
      <c r="B51" s="213" t="s">
        <v>115</v>
      </c>
      <c r="C51" s="210">
        <v>800</v>
      </c>
      <c r="D51" s="214">
        <v>105</v>
      </c>
      <c r="E51" s="215">
        <v>0.13125000000000001</v>
      </c>
      <c r="F51" s="214">
        <v>179</v>
      </c>
      <c r="G51" s="215">
        <v>0.22375</v>
      </c>
      <c r="H51" s="214">
        <v>110</v>
      </c>
      <c r="I51" s="215">
        <v>0.13750000000000001</v>
      </c>
      <c r="J51" s="214">
        <v>186</v>
      </c>
      <c r="K51" s="215">
        <v>0.23250000000000001</v>
      </c>
      <c r="L51" s="214">
        <v>220</v>
      </c>
      <c r="M51" s="215">
        <v>0.27500000000000002</v>
      </c>
    </row>
    <row r="52" spans="1:13" ht="15" customHeight="1">
      <c r="A52" s="212">
        <v>3</v>
      </c>
      <c r="B52" s="213" t="s">
        <v>32</v>
      </c>
      <c r="C52" s="210">
        <v>1689</v>
      </c>
      <c r="D52" s="214">
        <v>256</v>
      </c>
      <c r="E52" s="215">
        <v>0.15156897572528122</v>
      </c>
      <c r="F52" s="214">
        <v>345</v>
      </c>
      <c r="G52" s="215">
        <v>0.20426287744227353</v>
      </c>
      <c r="H52" s="214">
        <v>227</v>
      </c>
      <c r="I52" s="215">
        <v>0.1343990526939017</v>
      </c>
      <c r="J52" s="214">
        <v>453</v>
      </c>
      <c r="K52" s="215">
        <v>0.26820603907637658</v>
      </c>
      <c r="L52" s="214">
        <v>408</v>
      </c>
      <c r="M52" s="215">
        <v>0.24156305506216696</v>
      </c>
    </row>
    <row r="53" spans="1:13" ht="15" customHeight="1">
      <c r="A53" s="212">
        <v>4</v>
      </c>
      <c r="B53" s="213" t="s">
        <v>33</v>
      </c>
      <c r="C53" s="214">
        <v>1320</v>
      </c>
      <c r="D53" s="214">
        <v>185</v>
      </c>
      <c r="E53" s="215">
        <v>0.14015151515151514</v>
      </c>
      <c r="F53" s="214">
        <v>282</v>
      </c>
      <c r="G53" s="215">
        <v>0.21363636363636362</v>
      </c>
      <c r="H53" s="214">
        <v>203</v>
      </c>
      <c r="I53" s="215">
        <v>0.15378787878787878</v>
      </c>
      <c r="J53" s="214">
        <v>315</v>
      </c>
      <c r="K53" s="215">
        <v>0.23863636363636365</v>
      </c>
      <c r="L53" s="214">
        <v>335</v>
      </c>
      <c r="M53" s="215">
        <v>0.25378787878787878</v>
      </c>
    </row>
    <row r="54" spans="1:13" ht="15" customHeight="1">
      <c r="A54" s="212">
        <v>14</v>
      </c>
      <c r="B54" s="213" t="s">
        <v>45</v>
      </c>
      <c r="C54" s="210">
        <v>1616</v>
      </c>
      <c r="D54" s="214">
        <v>184</v>
      </c>
      <c r="E54" s="215">
        <v>0.11386138613861387</v>
      </c>
      <c r="F54" s="214">
        <v>308</v>
      </c>
      <c r="G54" s="215">
        <v>0.1905940594059406</v>
      </c>
      <c r="H54" s="214">
        <v>324</v>
      </c>
      <c r="I54" s="215">
        <v>0.20049504950495051</v>
      </c>
      <c r="J54" s="214">
        <v>456</v>
      </c>
      <c r="K54" s="215">
        <v>0.28217821782178215</v>
      </c>
      <c r="L54" s="214">
        <v>344</v>
      </c>
      <c r="M54" s="215">
        <v>0.21287128712871287</v>
      </c>
    </row>
    <row r="55" spans="1:13" ht="12" customHeight="1">
      <c r="A55" s="208">
        <v>2</v>
      </c>
      <c r="B55" s="209" t="s">
        <v>117</v>
      </c>
      <c r="C55" s="210">
        <v>1893</v>
      </c>
      <c r="D55" s="210">
        <v>445</v>
      </c>
      <c r="E55" s="211">
        <v>0.23507659799260433</v>
      </c>
      <c r="F55" s="210">
        <v>460</v>
      </c>
      <c r="G55" s="211">
        <v>0.24300052826201796</v>
      </c>
      <c r="H55" s="210">
        <v>242</v>
      </c>
      <c r="I55" s="211">
        <v>0.1278394083465399</v>
      </c>
      <c r="J55" s="210">
        <v>366</v>
      </c>
      <c r="K55" s="211">
        <v>0.19334389857369255</v>
      </c>
      <c r="L55" s="210">
        <v>380</v>
      </c>
      <c r="M55" s="211">
        <v>0.20073956682514527</v>
      </c>
    </row>
    <row r="56" spans="1:13" ht="12" customHeight="1">
      <c r="A56" s="473" t="s">
        <v>1561</v>
      </c>
      <c r="B56" s="473"/>
      <c r="C56" s="206">
        <v>5982</v>
      </c>
      <c r="D56" s="206">
        <v>652</v>
      </c>
      <c r="E56" s="207">
        <v>0.10899364760949515</v>
      </c>
      <c r="F56" s="206">
        <v>1208</v>
      </c>
      <c r="G56" s="207">
        <v>0.20193915078569041</v>
      </c>
      <c r="H56" s="206">
        <v>751</v>
      </c>
      <c r="I56" s="207">
        <v>0.12554329655633567</v>
      </c>
      <c r="J56" s="206">
        <v>1458</v>
      </c>
      <c r="K56" s="207">
        <v>0.24373119358074222</v>
      </c>
      <c r="L56" s="206">
        <v>1913</v>
      </c>
      <c r="M56" s="207">
        <v>0.31979271146773652</v>
      </c>
    </row>
    <row r="57" spans="1:13" ht="12" customHeight="1">
      <c r="A57" s="212">
        <v>3</v>
      </c>
      <c r="B57" s="213" t="s">
        <v>36</v>
      </c>
      <c r="C57" s="214">
        <v>1022</v>
      </c>
      <c r="D57" s="214">
        <v>125</v>
      </c>
      <c r="E57" s="215">
        <v>0.1223091976516634</v>
      </c>
      <c r="F57" s="214">
        <v>224</v>
      </c>
      <c r="G57" s="215">
        <v>0.21917808219178081</v>
      </c>
      <c r="H57" s="214">
        <v>126</v>
      </c>
      <c r="I57" s="215">
        <v>0.12328767123287671</v>
      </c>
      <c r="J57" s="214">
        <v>226</v>
      </c>
      <c r="K57" s="215">
        <v>0.22113502935420742</v>
      </c>
      <c r="L57" s="214">
        <v>321</v>
      </c>
      <c r="M57" s="215">
        <v>0.31409001956947163</v>
      </c>
    </row>
    <row r="58" spans="1:13" ht="12" customHeight="1">
      <c r="A58" s="212">
        <v>11</v>
      </c>
      <c r="B58" s="217" t="s">
        <v>43</v>
      </c>
      <c r="C58" s="214">
        <v>2176</v>
      </c>
      <c r="D58" s="214">
        <v>239</v>
      </c>
      <c r="E58" s="215">
        <v>0.10983455882352941</v>
      </c>
      <c r="F58" s="214">
        <v>483</v>
      </c>
      <c r="G58" s="215">
        <v>0.22196691176470587</v>
      </c>
      <c r="H58" s="214">
        <v>282</v>
      </c>
      <c r="I58" s="215">
        <v>0.12959558823529413</v>
      </c>
      <c r="J58" s="214">
        <v>537</v>
      </c>
      <c r="K58" s="215">
        <v>0.24678308823529413</v>
      </c>
      <c r="L58" s="214">
        <v>635</v>
      </c>
      <c r="M58" s="215">
        <v>0.29181985294117646</v>
      </c>
    </row>
    <row r="59" spans="1:13" ht="12" customHeight="1">
      <c r="A59" s="212">
        <v>17</v>
      </c>
      <c r="B59" s="213" t="s">
        <v>48</v>
      </c>
      <c r="C59" s="214">
        <v>2784</v>
      </c>
      <c r="D59" s="214">
        <v>288</v>
      </c>
      <c r="E59" s="215">
        <v>0.10344827586206896</v>
      </c>
      <c r="F59" s="214">
        <v>501</v>
      </c>
      <c r="G59" s="215">
        <v>0.17995689655172414</v>
      </c>
      <c r="H59" s="214">
        <v>343</v>
      </c>
      <c r="I59" s="215">
        <v>0.12320402298850575</v>
      </c>
      <c r="J59" s="214">
        <v>695</v>
      </c>
      <c r="K59" s="215">
        <v>0.24964080459770116</v>
      </c>
      <c r="L59" s="214">
        <v>957</v>
      </c>
      <c r="M59" s="215">
        <v>0.34375</v>
      </c>
    </row>
    <row r="60" spans="1:13" ht="12" customHeight="1"/>
  </sheetData>
  <mergeCells count="19">
    <mergeCell ref="A15:B15"/>
    <mergeCell ref="A21:B21"/>
    <mergeCell ref="A22:B22"/>
    <mergeCell ref="A5:B5"/>
    <mergeCell ref="A6:B6"/>
    <mergeCell ref="A7:B7"/>
    <mergeCell ref="A8:B8"/>
    <mergeCell ref="A10:B10"/>
    <mergeCell ref="A1:M1"/>
    <mergeCell ref="A2:M2"/>
    <mergeCell ref="A3:A4"/>
    <mergeCell ref="B3:B4"/>
    <mergeCell ref="C3:C4"/>
    <mergeCell ref="D3:M3"/>
    <mergeCell ref="A28:B28"/>
    <mergeCell ref="A35:B35"/>
    <mergeCell ref="A44:B44"/>
    <mergeCell ref="A49:B49"/>
    <mergeCell ref="A56:B56"/>
  </mergeCells>
  <printOptions horizontalCentered="1" verticalCentered="1"/>
  <pageMargins left="0.78740157480314965" right="0.39370078740157483" top="0.59055118110236227" bottom="0.59055118110236227" header="0" footer="0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A40" zoomScaleNormal="100" zoomScaleSheetLayoutView="75" workbookViewId="0">
      <selection activeCell="AC10" sqref="AB10:AC10"/>
    </sheetView>
  </sheetViews>
  <sheetFormatPr defaultRowHeight="12.75"/>
  <cols>
    <col min="1" max="1" width="3.7109375" style="386" customWidth="1"/>
    <col min="2" max="2" width="18.7109375" style="386" customWidth="1"/>
    <col min="3" max="3" width="10.140625" style="389" customWidth="1"/>
    <col min="4" max="4" width="8.28515625" style="389" customWidth="1"/>
    <col min="5" max="5" width="7" style="389" customWidth="1"/>
    <col min="6" max="6" width="8.5703125" style="389" customWidth="1"/>
    <col min="7" max="7" width="7.5703125" style="389" customWidth="1"/>
    <col min="8" max="8" width="8.42578125" style="389" customWidth="1"/>
    <col min="9" max="9" width="9.5703125" style="389" customWidth="1"/>
    <col min="10" max="10" width="8.7109375" style="389" customWidth="1"/>
    <col min="11" max="11" width="7.42578125" style="389" customWidth="1"/>
    <col min="12" max="12" width="8.42578125" style="389" customWidth="1"/>
    <col min="13" max="14" width="7.42578125" style="389" customWidth="1"/>
    <col min="15" max="15" width="6.85546875" style="389" customWidth="1"/>
    <col min="16" max="16" width="8.42578125" style="389" customWidth="1"/>
    <col min="17" max="17" width="7" style="389" customWidth="1"/>
    <col min="18" max="16384" width="9.140625" style="389"/>
  </cols>
  <sheetData>
    <row r="1" spans="1:17" s="391" customFormat="1" ht="15.75">
      <c r="A1" s="474" t="s">
        <v>201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</row>
    <row r="2" spans="1:17" ht="30" customHeight="1">
      <c r="A2" s="475" t="s">
        <v>1481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</row>
    <row r="3" spans="1:17" ht="20.25" customHeight="1">
      <c r="A3" s="441" t="s">
        <v>54</v>
      </c>
      <c r="B3" s="484" t="s">
        <v>10</v>
      </c>
      <c r="C3" s="488" t="s">
        <v>60</v>
      </c>
      <c r="D3" s="490" t="s">
        <v>202</v>
      </c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</row>
    <row r="4" spans="1:17" ht="82.5" customHeight="1">
      <c r="A4" s="441"/>
      <c r="B4" s="484"/>
      <c r="C4" s="489"/>
      <c r="D4" s="395" t="s">
        <v>203</v>
      </c>
      <c r="E4" s="408" t="s">
        <v>204</v>
      </c>
      <c r="F4" s="395" t="s">
        <v>205</v>
      </c>
      <c r="G4" s="408" t="s">
        <v>204</v>
      </c>
      <c r="H4" s="395" t="s">
        <v>206</v>
      </c>
      <c r="I4" s="408" t="s">
        <v>204</v>
      </c>
      <c r="J4" s="395" t="s">
        <v>207</v>
      </c>
      <c r="K4" s="408" t="s">
        <v>204</v>
      </c>
      <c r="L4" s="395" t="s">
        <v>208</v>
      </c>
      <c r="M4" s="408" t="s">
        <v>204</v>
      </c>
      <c r="N4" s="395" t="s">
        <v>209</v>
      </c>
      <c r="O4" s="408" t="s">
        <v>204</v>
      </c>
      <c r="P4" s="395" t="s">
        <v>210</v>
      </c>
      <c r="Q4" s="408" t="s">
        <v>204</v>
      </c>
    </row>
    <row r="5" spans="1:17" s="71" customFormat="1" ht="26.25" customHeight="1">
      <c r="A5" s="422" t="s">
        <v>67</v>
      </c>
      <c r="B5" s="422"/>
      <c r="C5" s="14">
        <f>D5+F5+H5+J5+L5+N5+P5</f>
        <v>967900</v>
      </c>
      <c r="D5" s="14">
        <v>190762</v>
      </c>
      <c r="E5" s="15">
        <f>D5/$C$5</f>
        <v>0.19708854220477323</v>
      </c>
      <c r="F5" s="14">
        <v>230303</v>
      </c>
      <c r="G5" s="15">
        <f>F5/$C$5</f>
        <v>0.23794090298584564</v>
      </c>
      <c r="H5" s="14">
        <v>150407</v>
      </c>
      <c r="I5" s="15">
        <f>H5/$C$5</f>
        <v>0.15539518545304268</v>
      </c>
      <c r="J5" s="14">
        <v>145917</v>
      </c>
      <c r="K5" s="15">
        <f>J5/$C$5</f>
        <v>0.15075627647484244</v>
      </c>
      <c r="L5" s="14">
        <v>87185</v>
      </c>
      <c r="M5" s="143">
        <f>L5/$C$5</f>
        <v>9.0076454179150736E-2</v>
      </c>
      <c r="N5" s="14">
        <v>31733</v>
      </c>
      <c r="O5" s="143">
        <f>N5/$C$5</f>
        <v>3.2785411716086371E-2</v>
      </c>
      <c r="P5" s="14">
        <v>131593</v>
      </c>
      <c r="Q5" s="15">
        <f>P5/$C$5</f>
        <v>0.13595722698625892</v>
      </c>
    </row>
    <row r="6" spans="1:17" s="10" customFormat="1" ht="30" customHeight="1">
      <c r="A6" s="483" t="s">
        <v>11</v>
      </c>
      <c r="B6" s="483"/>
      <c r="C6" s="202">
        <v>140080</v>
      </c>
      <c r="D6" s="202">
        <v>26191</v>
      </c>
      <c r="E6" s="203">
        <v>0.18729262013729978</v>
      </c>
      <c r="F6" s="202">
        <v>31567</v>
      </c>
      <c r="G6" s="203">
        <v>0.22500000000000001</v>
      </c>
      <c r="H6" s="202">
        <v>21978</v>
      </c>
      <c r="I6" s="203">
        <v>0.15716533180778033</v>
      </c>
      <c r="J6" s="202">
        <v>21563</v>
      </c>
      <c r="K6" s="203">
        <v>0.15419765446224257</v>
      </c>
      <c r="L6" s="202">
        <v>12996</v>
      </c>
      <c r="M6" s="203">
        <v>9.2934782608695657E-2</v>
      </c>
      <c r="N6" s="202">
        <v>4169</v>
      </c>
      <c r="O6" s="203">
        <v>2.9812643020594966E-2</v>
      </c>
      <c r="P6" s="202">
        <v>21616</v>
      </c>
      <c r="Q6" s="203">
        <v>0.154</v>
      </c>
    </row>
    <row r="7" spans="1:17" ht="27.75" customHeight="1">
      <c r="A7" s="481" t="s">
        <v>1552</v>
      </c>
      <c r="B7" s="481"/>
      <c r="C7" s="204">
        <v>46130</v>
      </c>
      <c r="D7" s="204">
        <v>8699</v>
      </c>
      <c r="E7" s="205">
        <v>0.18857576414480814</v>
      </c>
      <c r="F7" s="204">
        <v>8501</v>
      </c>
      <c r="G7" s="205">
        <v>0.18428354649902451</v>
      </c>
      <c r="H7" s="204">
        <v>7418</v>
      </c>
      <c r="I7" s="205">
        <v>0.16080641664860179</v>
      </c>
      <c r="J7" s="204">
        <v>8162</v>
      </c>
      <c r="K7" s="205">
        <v>0.17693474962063732</v>
      </c>
      <c r="L7" s="204">
        <v>6097</v>
      </c>
      <c r="M7" s="205">
        <v>0.1321699544764795</v>
      </c>
      <c r="N7" s="204">
        <v>2082</v>
      </c>
      <c r="O7" s="205">
        <v>4.5133318881422066E-2</v>
      </c>
      <c r="P7" s="204">
        <v>5171</v>
      </c>
      <c r="Q7" s="205">
        <v>0.11209624972902667</v>
      </c>
    </row>
    <row r="8" spans="1:17" ht="15.6" customHeight="1">
      <c r="A8" s="473" t="s">
        <v>1553</v>
      </c>
      <c r="B8" s="473"/>
      <c r="C8" s="206">
        <v>22792</v>
      </c>
      <c r="D8" s="206">
        <v>5115</v>
      </c>
      <c r="E8" s="207">
        <v>0.22442084942084942</v>
      </c>
      <c r="F8" s="206">
        <v>3950</v>
      </c>
      <c r="G8" s="207">
        <v>0.17330642330642332</v>
      </c>
      <c r="H8" s="206">
        <v>3453</v>
      </c>
      <c r="I8" s="207">
        <v>0.15150052650052651</v>
      </c>
      <c r="J8" s="206">
        <v>3984</v>
      </c>
      <c r="K8" s="207">
        <v>0.1747981747981748</v>
      </c>
      <c r="L8" s="206">
        <v>3238</v>
      </c>
      <c r="M8" s="207">
        <v>0.14206739206739208</v>
      </c>
      <c r="N8" s="206">
        <v>1119</v>
      </c>
      <c r="O8" s="207">
        <v>4.9096174096174096E-2</v>
      </c>
      <c r="P8" s="206">
        <v>1933</v>
      </c>
      <c r="Q8" s="207">
        <v>8.4810459810459815E-2</v>
      </c>
    </row>
    <row r="9" spans="1:17" ht="15.6" customHeight="1">
      <c r="A9" s="208">
        <v>1</v>
      </c>
      <c r="B9" s="209" t="s">
        <v>79</v>
      </c>
      <c r="C9" s="210">
        <v>22792</v>
      </c>
      <c r="D9" s="210">
        <v>5115</v>
      </c>
      <c r="E9" s="211">
        <v>0.22442084942084942</v>
      </c>
      <c r="F9" s="210">
        <v>3950</v>
      </c>
      <c r="G9" s="211">
        <v>0.17330642330642332</v>
      </c>
      <c r="H9" s="210">
        <v>3453</v>
      </c>
      <c r="I9" s="211">
        <v>0.15150052650052651</v>
      </c>
      <c r="J9" s="210">
        <v>3984</v>
      </c>
      <c r="K9" s="211">
        <v>0.1747981747981748</v>
      </c>
      <c r="L9" s="210">
        <v>3238</v>
      </c>
      <c r="M9" s="211">
        <v>0.14206739206739208</v>
      </c>
      <c r="N9" s="214">
        <v>1119</v>
      </c>
      <c r="O9" s="211">
        <v>4.9096174096174096E-2</v>
      </c>
      <c r="P9" s="210">
        <v>1933</v>
      </c>
      <c r="Q9" s="211">
        <v>8.4810459810459815E-2</v>
      </c>
    </row>
    <row r="10" spans="1:17" ht="15.6" customHeight="1">
      <c r="A10" s="480" t="s">
        <v>1554</v>
      </c>
      <c r="B10" s="473"/>
      <c r="C10" s="206">
        <v>13025</v>
      </c>
      <c r="D10" s="206">
        <v>2175</v>
      </c>
      <c r="E10" s="207">
        <v>0.16698656429942418</v>
      </c>
      <c r="F10" s="206">
        <v>2596</v>
      </c>
      <c r="G10" s="207">
        <v>0.19930902111324375</v>
      </c>
      <c r="H10" s="206">
        <v>2250</v>
      </c>
      <c r="I10" s="207">
        <v>0.17274472168905949</v>
      </c>
      <c r="J10" s="206">
        <v>2306</v>
      </c>
      <c r="K10" s="207">
        <v>0.17704414587332054</v>
      </c>
      <c r="L10" s="206">
        <v>1563</v>
      </c>
      <c r="M10" s="207">
        <v>0.12</v>
      </c>
      <c r="N10" s="206">
        <v>463</v>
      </c>
      <c r="O10" s="207">
        <v>3.5547024952015352E-2</v>
      </c>
      <c r="P10" s="206">
        <v>1672</v>
      </c>
      <c r="Q10" s="207">
        <v>0.12836852207293667</v>
      </c>
    </row>
    <row r="11" spans="1:17" ht="15.6" customHeight="1">
      <c r="A11" s="212">
        <v>1</v>
      </c>
      <c r="B11" s="213" t="s">
        <v>37</v>
      </c>
      <c r="C11" s="210">
        <v>2366</v>
      </c>
      <c r="D11" s="214">
        <v>401</v>
      </c>
      <c r="E11" s="215">
        <v>0.16948436179205409</v>
      </c>
      <c r="F11" s="214">
        <v>479</v>
      </c>
      <c r="G11" s="215">
        <v>0.20245139475908708</v>
      </c>
      <c r="H11" s="214">
        <v>410</v>
      </c>
      <c r="I11" s="215">
        <v>0.17328825021132713</v>
      </c>
      <c r="J11" s="214">
        <v>428</v>
      </c>
      <c r="K11" s="215">
        <v>0.1808960270498732</v>
      </c>
      <c r="L11" s="214">
        <v>263</v>
      </c>
      <c r="M11" s="215">
        <v>0.11115807269653423</v>
      </c>
      <c r="N11" s="214">
        <v>91</v>
      </c>
      <c r="O11" s="215">
        <v>3.8461538461538464E-2</v>
      </c>
      <c r="P11" s="214">
        <v>294</v>
      </c>
      <c r="Q11" s="215">
        <v>0.1242603550295858</v>
      </c>
    </row>
    <row r="12" spans="1:17" ht="18" customHeight="1">
      <c r="A12" s="212">
        <v>2</v>
      </c>
      <c r="B12" s="213" t="s">
        <v>68</v>
      </c>
      <c r="C12" s="210">
        <v>2558</v>
      </c>
      <c r="D12" s="214">
        <v>437</v>
      </c>
      <c r="E12" s="215">
        <v>0.17083659108678656</v>
      </c>
      <c r="F12" s="214">
        <v>518</v>
      </c>
      <c r="G12" s="215">
        <v>0.20250195465207194</v>
      </c>
      <c r="H12" s="214">
        <v>445</v>
      </c>
      <c r="I12" s="215">
        <v>0.17396403440187647</v>
      </c>
      <c r="J12" s="214">
        <v>488</v>
      </c>
      <c r="K12" s="215">
        <v>0.19077404222048475</v>
      </c>
      <c r="L12" s="214">
        <v>321</v>
      </c>
      <c r="M12" s="215">
        <v>0.12548866301798281</v>
      </c>
      <c r="N12" s="214">
        <v>115</v>
      </c>
      <c r="O12" s="215">
        <v>4.4956997654417512E-2</v>
      </c>
      <c r="P12" s="214">
        <v>234</v>
      </c>
      <c r="Q12" s="215">
        <v>9.1477716966379991E-2</v>
      </c>
    </row>
    <row r="13" spans="1:17" ht="15.6" customHeight="1">
      <c r="A13" s="212">
        <v>3</v>
      </c>
      <c r="B13" s="213" t="s">
        <v>39</v>
      </c>
      <c r="C13" s="210">
        <v>2159</v>
      </c>
      <c r="D13" s="214">
        <v>399</v>
      </c>
      <c r="E13" s="215">
        <v>0.18480778138026865</v>
      </c>
      <c r="F13" s="214">
        <v>433</v>
      </c>
      <c r="G13" s="215">
        <v>0.20055581287633165</v>
      </c>
      <c r="H13" s="214">
        <v>362</v>
      </c>
      <c r="I13" s="215">
        <v>0.16767021769337656</v>
      </c>
      <c r="J13" s="214">
        <v>407</v>
      </c>
      <c r="K13" s="215">
        <v>0.18851320055581289</v>
      </c>
      <c r="L13" s="214">
        <v>258</v>
      </c>
      <c r="M13" s="215">
        <v>0.11949976841130153</v>
      </c>
      <c r="N13" s="214">
        <v>105</v>
      </c>
      <c r="O13" s="215">
        <v>4.8633626679018063E-2</v>
      </c>
      <c r="P13" s="214">
        <v>195</v>
      </c>
      <c r="Q13" s="215">
        <v>9.0319592403890689E-2</v>
      </c>
    </row>
    <row r="14" spans="1:17" s="21" customFormat="1" ht="15.6" customHeight="1">
      <c r="A14" s="212">
        <v>4</v>
      </c>
      <c r="B14" s="213" t="s">
        <v>46</v>
      </c>
      <c r="C14" s="210">
        <v>5942</v>
      </c>
      <c r="D14" s="214">
        <v>938</v>
      </c>
      <c r="E14" s="215">
        <v>0.15785930663076406</v>
      </c>
      <c r="F14" s="214">
        <v>1166</v>
      </c>
      <c r="G14" s="215">
        <v>0.19623022551329519</v>
      </c>
      <c r="H14" s="214">
        <v>1033</v>
      </c>
      <c r="I14" s="215">
        <v>0.17384718949848535</v>
      </c>
      <c r="J14" s="214">
        <v>983</v>
      </c>
      <c r="K14" s="215">
        <v>0.16543251430494782</v>
      </c>
      <c r="L14" s="214">
        <v>721</v>
      </c>
      <c r="M14" s="215">
        <v>0.12133961629081118</v>
      </c>
      <c r="N14" s="214">
        <v>152</v>
      </c>
      <c r="O14" s="215">
        <v>2.558061258835409E-2</v>
      </c>
      <c r="P14" s="214">
        <v>949</v>
      </c>
      <c r="Q14" s="215">
        <v>0.1597105351733423</v>
      </c>
    </row>
    <row r="15" spans="1:17" s="21" customFormat="1" ht="15.6" customHeight="1">
      <c r="A15" s="480" t="s">
        <v>1555</v>
      </c>
      <c r="B15" s="473"/>
      <c r="C15" s="206">
        <v>10313</v>
      </c>
      <c r="D15" s="206">
        <v>1409</v>
      </c>
      <c r="E15" s="207">
        <v>0.13662367885193444</v>
      </c>
      <c r="F15" s="206">
        <v>1955</v>
      </c>
      <c r="G15" s="207">
        <v>0.18956656646950451</v>
      </c>
      <c r="H15" s="206">
        <v>1715</v>
      </c>
      <c r="I15" s="207">
        <v>0.16629496751672646</v>
      </c>
      <c r="J15" s="206">
        <v>1872</v>
      </c>
      <c r="K15" s="207">
        <v>0.18151847183166878</v>
      </c>
      <c r="L15" s="206">
        <v>1296</v>
      </c>
      <c r="M15" s="207">
        <v>0.12566663434500144</v>
      </c>
      <c r="N15" s="206">
        <v>500</v>
      </c>
      <c r="O15" s="207">
        <v>4.8482497818287597E-2</v>
      </c>
      <c r="P15" s="206">
        <v>1566</v>
      </c>
      <c r="Q15" s="207">
        <v>0.15184718316687676</v>
      </c>
    </row>
    <row r="16" spans="1:17" ht="15.6" customHeight="1">
      <c r="A16" s="212">
        <v>1</v>
      </c>
      <c r="B16" s="213" t="s">
        <v>35</v>
      </c>
      <c r="C16" s="210">
        <v>1095</v>
      </c>
      <c r="D16" s="214">
        <v>209</v>
      </c>
      <c r="E16" s="215">
        <v>0.19086757990867581</v>
      </c>
      <c r="F16" s="214">
        <v>212</v>
      </c>
      <c r="G16" s="215">
        <v>0.19360730593607306</v>
      </c>
      <c r="H16" s="214">
        <v>164</v>
      </c>
      <c r="I16" s="215">
        <v>0.14977168949771688</v>
      </c>
      <c r="J16" s="214">
        <v>209</v>
      </c>
      <c r="K16" s="215">
        <v>0.19086757990867581</v>
      </c>
      <c r="L16" s="214">
        <v>127</v>
      </c>
      <c r="M16" s="215">
        <v>0.11598173515981736</v>
      </c>
      <c r="N16" s="214">
        <v>57</v>
      </c>
      <c r="O16" s="215">
        <v>5.2054794520547946E-2</v>
      </c>
      <c r="P16" s="214">
        <v>117</v>
      </c>
      <c r="Q16" s="215">
        <v>0.10684931506849316</v>
      </c>
    </row>
    <row r="17" spans="1:17" ht="15.6" customHeight="1">
      <c r="A17" s="212">
        <v>2</v>
      </c>
      <c r="B17" s="213" t="s">
        <v>38</v>
      </c>
      <c r="C17" s="210">
        <v>1814</v>
      </c>
      <c r="D17" s="214">
        <v>359</v>
      </c>
      <c r="E17" s="215">
        <v>0.19790518191841236</v>
      </c>
      <c r="F17" s="214">
        <v>401</v>
      </c>
      <c r="G17" s="215">
        <v>0.22105843439911796</v>
      </c>
      <c r="H17" s="214">
        <v>306</v>
      </c>
      <c r="I17" s="215">
        <v>0.16868798235942667</v>
      </c>
      <c r="J17" s="214">
        <v>278</v>
      </c>
      <c r="K17" s="215">
        <v>0.15325248070562295</v>
      </c>
      <c r="L17" s="214">
        <v>175</v>
      </c>
      <c r="M17" s="215">
        <v>9.6471885336273433E-2</v>
      </c>
      <c r="N17" s="214">
        <v>45</v>
      </c>
      <c r="O17" s="215">
        <v>2.4807056229327454E-2</v>
      </c>
      <c r="P17" s="214">
        <v>250</v>
      </c>
      <c r="Q17" s="215">
        <v>0.13781697905181919</v>
      </c>
    </row>
    <row r="18" spans="1:17" ht="18" customHeight="1">
      <c r="A18" s="212">
        <v>3</v>
      </c>
      <c r="B18" s="213" t="s">
        <v>40</v>
      </c>
      <c r="C18" s="210">
        <v>3459</v>
      </c>
      <c r="D18" s="214">
        <v>304</v>
      </c>
      <c r="E18" s="215">
        <v>8.7886672448684588E-2</v>
      </c>
      <c r="F18" s="214">
        <v>647</v>
      </c>
      <c r="G18" s="215">
        <v>0.18704827984966754</v>
      </c>
      <c r="H18" s="214">
        <v>597</v>
      </c>
      <c r="I18" s="215">
        <v>0.17259323503902863</v>
      </c>
      <c r="J18" s="214">
        <v>671</v>
      </c>
      <c r="K18" s="215">
        <v>0.19398670135877422</v>
      </c>
      <c r="L18" s="214">
        <v>447</v>
      </c>
      <c r="M18" s="215">
        <v>0.12922810060711187</v>
      </c>
      <c r="N18" s="214">
        <v>173</v>
      </c>
      <c r="O18" s="215">
        <v>5.0014455044810641E-2</v>
      </c>
      <c r="P18" s="214">
        <v>620</v>
      </c>
      <c r="Q18" s="215">
        <v>0.17924255565192251</v>
      </c>
    </row>
    <row r="19" spans="1:17" ht="15.6" customHeight="1">
      <c r="A19" s="212">
        <v>4</v>
      </c>
      <c r="B19" s="213" t="s">
        <v>41</v>
      </c>
      <c r="C19" s="210">
        <v>2733</v>
      </c>
      <c r="D19" s="214">
        <v>359</v>
      </c>
      <c r="E19" s="215">
        <v>0.13135748261983168</v>
      </c>
      <c r="F19" s="214">
        <v>485</v>
      </c>
      <c r="G19" s="215">
        <v>0.17746066593487012</v>
      </c>
      <c r="H19" s="214">
        <v>464</v>
      </c>
      <c r="I19" s="215">
        <v>0.16977680204903037</v>
      </c>
      <c r="J19" s="214">
        <v>480</v>
      </c>
      <c r="K19" s="215">
        <v>0.17563117453347971</v>
      </c>
      <c r="L19" s="214">
        <v>348</v>
      </c>
      <c r="M19" s="215">
        <v>0.12733260153677278</v>
      </c>
      <c r="N19" s="214">
        <v>130</v>
      </c>
      <c r="O19" s="215">
        <v>4.7566776436150753E-2</v>
      </c>
      <c r="P19" s="214">
        <v>467</v>
      </c>
      <c r="Q19" s="215">
        <v>0.17087449688986461</v>
      </c>
    </row>
    <row r="20" spans="1:17" s="21" customFormat="1" ht="15.6" customHeight="1">
      <c r="A20" s="212">
        <v>5</v>
      </c>
      <c r="B20" s="213" t="s">
        <v>44</v>
      </c>
      <c r="C20" s="210">
        <v>1212</v>
      </c>
      <c r="D20" s="214">
        <v>178</v>
      </c>
      <c r="E20" s="215">
        <v>0.14686468646864687</v>
      </c>
      <c r="F20" s="214">
        <v>210</v>
      </c>
      <c r="G20" s="215">
        <v>0.17326732673267325</v>
      </c>
      <c r="H20" s="214">
        <v>184</v>
      </c>
      <c r="I20" s="215">
        <v>0.15181518151815182</v>
      </c>
      <c r="J20" s="214">
        <v>234</v>
      </c>
      <c r="K20" s="215">
        <v>0.19306930693069307</v>
      </c>
      <c r="L20" s="214">
        <v>199</v>
      </c>
      <c r="M20" s="215">
        <v>0.16419141914191418</v>
      </c>
      <c r="N20" s="214">
        <v>95</v>
      </c>
      <c r="O20" s="215">
        <v>7.8382838283828388E-2</v>
      </c>
      <c r="P20" s="214">
        <v>112</v>
      </c>
      <c r="Q20" s="215">
        <v>9.2409240924092403E-2</v>
      </c>
    </row>
    <row r="21" spans="1:17" s="21" customFormat="1" ht="15.6" customHeight="1">
      <c r="A21" s="481" t="s">
        <v>1556</v>
      </c>
      <c r="B21" s="482"/>
      <c r="C21" s="204">
        <v>93950</v>
      </c>
      <c r="D21" s="204">
        <v>17492</v>
      </c>
      <c r="E21" s="205">
        <v>0.18666097534948245</v>
      </c>
      <c r="F21" s="204">
        <v>23066</v>
      </c>
      <c r="G21" s="205">
        <v>0.24614235407107032</v>
      </c>
      <c r="H21" s="204">
        <v>14560</v>
      </c>
      <c r="I21" s="205">
        <v>0.15537295912922847</v>
      </c>
      <c r="J21" s="204">
        <v>13401</v>
      </c>
      <c r="K21" s="205">
        <v>0.1430050154732686</v>
      </c>
      <c r="L21" s="204">
        <v>6899</v>
      </c>
      <c r="M21" s="205">
        <v>7.3620744851136483E-2</v>
      </c>
      <c r="N21" s="204">
        <v>2087</v>
      </c>
      <c r="O21" s="205">
        <v>2.2270835556504109E-2</v>
      </c>
      <c r="P21" s="204">
        <v>16445</v>
      </c>
      <c r="Q21" s="205">
        <v>0.17548820830220893</v>
      </c>
    </row>
    <row r="22" spans="1:17" ht="15.6" customHeight="1">
      <c r="A22" s="473" t="s">
        <v>1557</v>
      </c>
      <c r="B22" s="473"/>
      <c r="C22" s="206">
        <v>13822</v>
      </c>
      <c r="D22" s="206">
        <v>2263</v>
      </c>
      <c r="E22" s="207">
        <v>0.16372449717841123</v>
      </c>
      <c r="F22" s="206">
        <v>3698</v>
      </c>
      <c r="G22" s="207">
        <v>0.26754449428447402</v>
      </c>
      <c r="H22" s="206">
        <v>2297</v>
      </c>
      <c r="I22" s="207">
        <v>0.16618434379973954</v>
      </c>
      <c r="J22" s="206">
        <v>1999</v>
      </c>
      <c r="K22" s="207">
        <v>0.14462451164809723</v>
      </c>
      <c r="L22" s="206">
        <v>1012</v>
      </c>
      <c r="M22" s="207">
        <v>7.3216611199536971E-2</v>
      </c>
      <c r="N22" s="206">
        <v>289</v>
      </c>
      <c r="O22" s="207">
        <v>2.0908696281290697E-2</v>
      </c>
      <c r="P22" s="206">
        <v>2264</v>
      </c>
      <c r="Q22" s="207">
        <v>0.16379684560845029</v>
      </c>
    </row>
    <row r="23" spans="1:17" ht="18" customHeight="1">
      <c r="A23" s="212">
        <v>1</v>
      </c>
      <c r="B23" s="213" t="s">
        <v>12</v>
      </c>
      <c r="C23" s="210">
        <v>3298</v>
      </c>
      <c r="D23" s="214">
        <v>540</v>
      </c>
      <c r="E23" s="215">
        <v>0.16373559733171619</v>
      </c>
      <c r="F23" s="214">
        <v>869</v>
      </c>
      <c r="G23" s="215">
        <v>0.26349302607640995</v>
      </c>
      <c r="H23" s="214">
        <v>548</v>
      </c>
      <c r="I23" s="215">
        <v>0.16616130988477865</v>
      </c>
      <c r="J23" s="214">
        <v>524</v>
      </c>
      <c r="K23" s="215">
        <v>0.15888417222559126</v>
      </c>
      <c r="L23" s="214">
        <v>295</v>
      </c>
      <c r="M23" s="215">
        <v>8.9448150394178291E-2</v>
      </c>
      <c r="N23" s="214">
        <v>85</v>
      </c>
      <c r="O23" s="215">
        <v>2.5773195876288658E-2</v>
      </c>
      <c r="P23" s="214">
        <v>437</v>
      </c>
      <c r="Q23" s="215">
        <v>0.13250454821103699</v>
      </c>
    </row>
    <row r="24" spans="1:17" ht="15.6" customHeight="1">
      <c r="A24" s="212">
        <v>2</v>
      </c>
      <c r="B24" s="213" t="s">
        <v>13</v>
      </c>
      <c r="C24" s="210">
        <v>1939</v>
      </c>
      <c r="D24" s="214">
        <v>316</v>
      </c>
      <c r="E24" s="215">
        <v>0.16297060340381639</v>
      </c>
      <c r="F24" s="214">
        <v>470</v>
      </c>
      <c r="G24" s="215">
        <v>0.24239298607529655</v>
      </c>
      <c r="H24" s="214">
        <v>326</v>
      </c>
      <c r="I24" s="215">
        <v>0.16812790097988653</v>
      </c>
      <c r="J24" s="214">
        <v>294</v>
      </c>
      <c r="K24" s="215">
        <v>0.15162454873646208</v>
      </c>
      <c r="L24" s="214">
        <v>167</v>
      </c>
      <c r="M24" s="215">
        <v>8.6126869520371324E-2</v>
      </c>
      <c r="N24" s="214">
        <v>54</v>
      </c>
      <c r="O24" s="215">
        <v>2.7849406910778751E-2</v>
      </c>
      <c r="P24" s="214">
        <v>312</v>
      </c>
      <c r="Q24" s="215">
        <v>0.16090768437338834</v>
      </c>
    </row>
    <row r="25" spans="1:17" ht="15.6" customHeight="1">
      <c r="A25" s="212">
        <v>3</v>
      </c>
      <c r="B25" s="213" t="s">
        <v>15</v>
      </c>
      <c r="C25" s="210">
        <v>3643</v>
      </c>
      <c r="D25" s="214">
        <v>577</v>
      </c>
      <c r="E25" s="215">
        <v>0.15838594564919023</v>
      </c>
      <c r="F25" s="214">
        <v>997</v>
      </c>
      <c r="G25" s="215">
        <v>0.27367554213560252</v>
      </c>
      <c r="H25" s="214">
        <v>617</v>
      </c>
      <c r="I25" s="215">
        <v>0.16936590721932474</v>
      </c>
      <c r="J25" s="214">
        <v>510</v>
      </c>
      <c r="K25" s="215">
        <v>0.13999451001921492</v>
      </c>
      <c r="L25" s="214">
        <v>264</v>
      </c>
      <c r="M25" s="215">
        <v>7.2467746362887733E-2</v>
      </c>
      <c r="N25" s="214">
        <v>56</v>
      </c>
      <c r="O25" s="215">
        <v>1.5371946198188307E-2</v>
      </c>
      <c r="P25" s="214">
        <v>622</v>
      </c>
      <c r="Q25" s="215">
        <v>0.17073840241559154</v>
      </c>
    </row>
    <row r="26" spans="1:17" ht="15.6" customHeight="1">
      <c r="A26" s="212">
        <v>4</v>
      </c>
      <c r="B26" s="213" t="s">
        <v>42</v>
      </c>
      <c r="C26" s="210">
        <v>2631</v>
      </c>
      <c r="D26" s="214">
        <v>454</v>
      </c>
      <c r="E26" s="215">
        <v>0.1725579627518054</v>
      </c>
      <c r="F26" s="214">
        <v>697</v>
      </c>
      <c r="G26" s="215">
        <v>0.26491828202204487</v>
      </c>
      <c r="H26" s="214">
        <v>438</v>
      </c>
      <c r="I26" s="215">
        <v>0.16647662485746864</v>
      </c>
      <c r="J26" s="214">
        <v>349</v>
      </c>
      <c r="K26" s="215">
        <v>0.13264918282022045</v>
      </c>
      <c r="L26" s="214">
        <v>157</v>
      </c>
      <c r="M26" s="215">
        <v>5.96731280881794E-2</v>
      </c>
      <c r="N26" s="214">
        <v>54</v>
      </c>
      <c r="O26" s="215">
        <v>2.0524515393386546E-2</v>
      </c>
      <c r="P26" s="214">
        <v>482</v>
      </c>
      <c r="Q26" s="215">
        <v>0.18320030406689472</v>
      </c>
    </row>
    <row r="27" spans="1:17" ht="15.6" customHeight="1">
      <c r="A27" s="212">
        <v>5</v>
      </c>
      <c r="B27" s="213" t="s">
        <v>16</v>
      </c>
      <c r="C27" s="210">
        <v>2311</v>
      </c>
      <c r="D27" s="214">
        <v>376</v>
      </c>
      <c r="E27" s="215">
        <v>0.16270012981393336</v>
      </c>
      <c r="F27" s="214">
        <v>665</v>
      </c>
      <c r="G27" s="215">
        <v>0.28775421895283426</v>
      </c>
      <c r="H27" s="214">
        <v>368</v>
      </c>
      <c r="I27" s="215">
        <v>0.1592384249242752</v>
      </c>
      <c r="J27" s="214">
        <v>322</v>
      </c>
      <c r="K27" s="215">
        <v>0.13933362180874082</v>
      </c>
      <c r="L27" s="214">
        <v>129</v>
      </c>
      <c r="M27" s="215">
        <v>5.5819991345737778E-2</v>
      </c>
      <c r="N27" s="214">
        <v>40</v>
      </c>
      <c r="O27" s="215">
        <v>1.7308524448290782E-2</v>
      </c>
      <c r="P27" s="214">
        <v>411</v>
      </c>
      <c r="Q27" s="215">
        <v>0.17784508870618779</v>
      </c>
    </row>
    <row r="28" spans="1:17" s="21" customFormat="1" ht="15.6" customHeight="1">
      <c r="A28" s="473" t="s">
        <v>1558</v>
      </c>
      <c r="B28" s="473"/>
      <c r="C28" s="206">
        <v>14903</v>
      </c>
      <c r="D28" s="206">
        <v>3157</v>
      </c>
      <c r="E28" s="207">
        <v>0.2118365429779239</v>
      </c>
      <c r="F28" s="206">
        <v>3581</v>
      </c>
      <c r="G28" s="207">
        <v>0.24028719049855735</v>
      </c>
      <c r="H28" s="206">
        <v>2105</v>
      </c>
      <c r="I28" s="207">
        <v>0.14124672884654096</v>
      </c>
      <c r="J28" s="206">
        <v>1730</v>
      </c>
      <c r="K28" s="207">
        <v>0.69590904218385652</v>
      </c>
      <c r="L28" s="206">
        <v>908</v>
      </c>
      <c r="M28" s="207">
        <v>0.38476069008222002</v>
      </c>
      <c r="N28" s="206">
        <v>332</v>
      </c>
      <c r="O28" s="207">
        <v>0.14346718988242865</v>
      </c>
      <c r="P28" s="206">
        <v>3090</v>
      </c>
      <c r="Q28" s="207">
        <v>1.2182231016807425</v>
      </c>
    </row>
    <row r="29" spans="1:17" s="21" customFormat="1" ht="15.6" customHeight="1">
      <c r="A29" s="212">
        <v>1</v>
      </c>
      <c r="B29" s="213" t="s">
        <v>17</v>
      </c>
      <c r="C29" s="210">
        <v>3168</v>
      </c>
      <c r="D29" s="214">
        <v>631</v>
      </c>
      <c r="E29" s="215">
        <v>0.19917929292929293</v>
      </c>
      <c r="F29" s="214">
        <v>748</v>
      </c>
      <c r="G29" s="215">
        <v>0.2361111111111111</v>
      </c>
      <c r="H29" s="214">
        <v>410</v>
      </c>
      <c r="I29" s="215">
        <v>0.12941919191919191</v>
      </c>
      <c r="J29" s="214">
        <v>319</v>
      </c>
      <c r="K29" s="215">
        <v>0.10069444444444445</v>
      </c>
      <c r="L29" s="214">
        <v>127</v>
      </c>
      <c r="M29" s="215">
        <v>4.008838383838384E-2</v>
      </c>
      <c r="N29" s="214">
        <v>34</v>
      </c>
      <c r="O29" s="215">
        <v>1.0732323232323232E-2</v>
      </c>
      <c r="P29" s="214">
        <v>899</v>
      </c>
      <c r="Q29" s="215">
        <v>0.28377525252525254</v>
      </c>
    </row>
    <row r="30" spans="1:17" ht="15.6" customHeight="1">
      <c r="A30" s="212">
        <v>2</v>
      </c>
      <c r="B30" s="213" t="s">
        <v>18</v>
      </c>
      <c r="C30" s="210">
        <v>3403</v>
      </c>
      <c r="D30" s="214">
        <v>648</v>
      </c>
      <c r="E30" s="215">
        <v>0.19042021745518661</v>
      </c>
      <c r="F30" s="214">
        <v>910</v>
      </c>
      <c r="G30" s="215">
        <v>0.26741110784601824</v>
      </c>
      <c r="H30" s="214">
        <v>520</v>
      </c>
      <c r="I30" s="215">
        <v>0.15280634734058185</v>
      </c>
      <c r="J30" s="214">
        <v>436</v>
      </c>
      <c r="K30" s="215">
        <v>0.12812224507787245</v>
      </c>
      <c r="L30" s="214">
        <v>186</v>
      </c>
      <c r="M30" s="215">
        <v>5.4657655010285043E-2</v>
      </c>
      <c r="N30" s="214">
        <v>73</v>
      </c>
      <c r="O30" s="215">
        <v>2.1451660299735529E-2</v>
      </c>
      <c r="P30" s="214">
        <v>630</v>
      </c>
      <c r="Q30" s="215">
        <v>0.1851307669703203</v>
      </c>
    </row>
    <row r="31" spans="1:17" ht="15.6" customHeight="1">
      <c r="A31" s="212">
        <v>3</v>
      </c>
      <c r="B31" s="213" t="s">
        <v>20</v>
      </c>
      <c r="C31" s="210">
        <v>2710</v>
      </c>
      <c r="D31" s="214">
        <v>710</v>
      </c>
      <c r="E31" s="215">
        <v>0.26199261992619927</v>
      </c>
      <c r="F31" s="214">
        <v>653</v>
      </c>
      <c r="G31" s="215">
        <v>0.24095940959409595</v>
      </c>
      <c r="H31" s="214">
        <v>334</v>
      </c>
      <c r="I31" s="215">
        <v>0.12324723247232472</v>
      </c>
      <c r="J31" s="214">
        <v>255</v>
      </c>
      <c r="K31" s="215">
        <v>9.4095940959409596E-2</v>
      </c>
      <c r="L31" s="214">
        <v>138</v>
      </c>
      <c r="M31" s="215">
        <v>5.0922509225092248E-2</v>
      </c>
      <c r="N31" s="214">
        <v>49</v>
      </c>
      <c r="O31" s="215">
        <v>1.808118081180812E-2</v>
      </c>
      <c r="P31" s="214">
        <v>571</v>
      </c>
      <c r="Q31" s="215">
        <v>0.21070110701107012</v>
      </c>
    </row>
    <row r="32" spans="1:17" ht="18" customHeight="1">
      <c r="A32" s="212">
        <v>4</v>
      </c>
      <c r="B32" s="213" t="s">
        <v>21</v>
      </c>
      <c r="C32" s="210">
        <v>1945</v>
      </c>
      <c r="D32" s="214">
        <v>419</v>
      </c>
      <c r="E32" s="215">
        <v>0.21542416452442159</v>
      </c>
      <c r="F32" s="214">
        <v>451</v>
      </c>
      <c r="G32" s="215">
        <v>0.23187660668380464</v>
      </c>
      <c r="H32" s="214">
        <v>248</v>
      </c>
      <c r="I32" s="215">
        <v>0.1275064267352185</v>
      </c>
      <c r="J32" s="214">
        <v>203</v>
      </c>
      <c r="K32" s="215">
        <v>0.10437017994858612</v>
      </c>
      <c r="L32" s="214">
        <v>111</v>
      </c>
      <c r="M32" s="215">
        <v>5.70694087403599E-2</v>
      </c>
      <c r="N32" s="214">
        <v>36</v>
      </c>
      <c r="O32" s="215">
        <v>1.8508997429305913E-2</v>
      </c>
      <c r="P32" s="214">
        <v>477</v>
      </c>
      <c r="Q32" s="215">
        <v>0.24524421593830334</v>
      </c>
    </row>
    <row r="33" spans="1:17" ht="15.6" customHeight="1">
      <c r="A33" s="212">
        <v>5</v>
      </c>
      <c r="B33" s="213" t="s">
        <v>47</v>
      </c>
      <c r="C33" s="210">
        <v>1289</v>
      </c>
      <c r="D33" s="214">
        <v>274</v>
      </c>
      <c r="E33" s="215">
        <v>0.2125678820791311</v>
      </c>
      <c r="F33" s="214">
        <v>283</v>
      </c>
      <c r="G33" s="215">
        <v>0.21955003878975951</v>
      </c>
      <c r="H33" s="214">
        <v>217</v>
      </c>
      <c r="I33" s="215">
        <v>0.16834755624515127</v>
      </c>
      <c r="J33" s="214">
        <v>146</v>
      </c>
      <c r="K33" s="215">
        <v>0.11326609775019394</v>
      </c>
      <c r="L33" s="214">
        <v>104</v>
      </c>
      <c r="M33" s="215">
        <v>8.0682699767261445E-2</v>
      </c>
      <c r="N33" s="214">
        <v>45</v>
      </c>
      <c r="O33" s="215">
        <v>3.4910783553141971E-2</v>
      </c>
      <c r="P33" s="214">
        <v>220</v>
      </c>
      <c r="Q33" s="215">
        <v>0.17067494181536075</v>
      </c>
    </row>
    <row r="34" spans="1:17" s="21" customFormat="1" ht="15.6" customHeight="1">
      <c r="A34" s="208">
        <v>6</v>
      </c>
      <c r="B34" s="209" t="s">
        <v>19</v>
      </c>
      <c r="C34" s="210">
        <v>2388</v>
      </c>
      <c r="D34" s="210">
        <v>475</v>
      </c>
      <c r="E34" s="211">
        <v>0.19891122278056952</v>
      </c>
      <c r="F34" s="210">
        <v>536</v>
      </c>
      <c r="G34" s="211">
        <v>0.22445561139028475</v>
      </c>
      <c r="H34" s="210">
        <v>376</v>
      </c>
      <c r="I34" s="211">
        <v>0.15745393634840871</v>
      </c>
      <c r="J34" s="210">
        <v>371</v>
      </c>
      <c r="K34" s="211">
        <v>0.15536013400335008</v>
      </c>
      <c r="L34" s="210">
        <v>242</v>
      </c>
      <c r="M34" s="211">
        <v>0.10134003350083752</v>
      </c>
      <c r="N34" s="210">
        <v>95</v>
      </c>
      <c r="O34" s="211">
        <v>3.9782244556113906E-2</v>
      </c>
      <c r="P34" s="210">
        <v>293</v>
      </c>
      <c r="Q34" s="211">
        <v>0.12269681742043551</v>
      </c>
    </row>
    <row r="35" spans="1:17" s="21" customFormat="1" ht="15.6" customHeight="1">
      <c r="A35" s="473" t="s">
        <v>1559</v>
      </c>
      <c r="B35" s="473"/>
      <c r="C35" s="206">
        <v>34111</v>
      </c>
      <c r="D35" s="206">
        <v>5791</v>
      </c>
      <c r="E35" s="207">
        <v>0.16976928263609981</v>
      </c>
      <c r="F35" s="206">
        <v>8368</v>
      </c>
      <c r="G35" s="207">
        <v>0.24531675998944621</v>
      </c>
      <c r="H35" s="206">
        <v>5333</v>
      </c>
      <c r="I35" s="207">
        <v>0.1563425288030254</v>
      </c>
      <c r="J35" s="206">
        <v>5030</v>
      </c>
      <c r="K35" s="207">
        <v>0.14745976371258537</v>
      </c>
      <c r="L35" s="206">
        <v>2568</v>
      </c>
      <c r="M35" s="207">
        <v>7.5283632845709589E-2</v>
      </c>
      <c r="N35" s="206">
        <v>622</v>
      </c>
      <c r="O35" s="207">
        <v>1.8234587083345549E-2</v>
      </c>
      <c r="P35" s="206">
        <v>6399</v>
      </c>
      <c r="Q35" s="207">
        <v>0.18759344492978805</v>
      </c>
    </row>
    <row r="36" spans="1:17" ht="15.6" customHeight="1">
      <c r="A36" s="212">
        <v>1</v>
      </c>
      <c r="B36" s="213" t="s">
        <v>26</v>
      </c>
      <c r="C36" s="210">
        <v>1048</v>
      </c>
      <c r="D36" s="214">
        <v>210</v>
      </c>
      <c r="E36" s="215">
        <v>0.20038167938931298</v>
      </c>
      <c r="F36" s="214">
        <v>280</v>
      </c>
      <c r="G36" s="215">
        <v>0.26717557251908397</v>
      </c>
      <c r="H36" s="214">
        <v>158</v>
      </c>
      <c r="I36" s="215">
        <v>0.15076335877862596</v>
      </c>
      <c r="J36" s="214">
        <v>134</v>
      </c>
      <c r="K36" s="215">
        <v>0.12786259541984732</v>
      </c>
      <c r="L36" s="214">
        <v>64</v>
      </c>
      <c r="M36" s="215">
        <v>6.1068702290076333E-2</v>
      </c>
      <c r="N36" s="214">
        <v>23</v>
      </c>
      <c r="O36" s="215">
        <v>2.1946564885496182E-2</v>
      </c>
      <c r="P36" s="214">
        <v>179</v>
      </c>
      <c r="Q36" s="215">
        <v>0.17080152671755724</v>
      </c>
    </row>
    <row r="37" spans="1:17" ht="18" customHeight="1">
      <c r="A37" s="212">
        <v>2</v>
      </c>
      <c r="B37" s="213" t="s">
        <v>27</v>
      </c>
      <c r="C37" s="210">
        <v>2469</v>
      </c>
      <c r="D37" s="214">
        <v>427</v>
      </c>
      <c r="E37" s="215">
        <v>0.17294451194815716</v>
      </c>
      <c r="F37" s="214">
        <v>618</v>
      </c>
      <c r="G37" s="215">
        <v>0.25030376670716892</v>
      </c>
      <c r="H37" s="214">
        <v>403</v>
      </c>
      <c r="I37" s="215">
        <v>0.16322397731875254</v>
      </c>
      <c r="J37" s="214">
        <v>388</v>
      </c>
      <c r="K37" s="215">
        <v>0.15714864317537464</v>
      </c>
      <c r="L37" s="214">
        <v>176</v>
      </c>
      <c r="M37" s="215">
        <v>7.1283920615633864E-2</v>
      </c>
      <c r="N37" s="214">
        <v>67</v>
      </c>
      <c r="O37" s="215">
        <v>2.7136492507087891E-2</v>
      </c>
      <c r="P37" s="214">
        <v>390</v>
      </c>
      <c r="Q37" s="215">
        <v>0.15795868772782504</v>
      </c>
    </row>
    <row r="38" spans="1:17" ht="15.6" customHeight="1">
      <c r="A38" s="212">
        <v>3</v>
      </c>
      <c r="B38" s="213" t="s">
        <v>28</v>
      </c>
      <c r="C38" s="210">
        <v>1567</v>
      </c>
      <c r="D38" s="214">
        <v>348</v>
      </c>
      <c r="E38" s="215">
        <v>0.22208040842373963</v>
      </c>
      <c r="F38" s="214">
        <v>431</v>
      </c>
      <c r="G38" s="215">
        <v>0.2750478621569879</v>
      </c>
      <c r="H38" s="214">
        <v>182</v>
      </c>
      <c r="I38" s="215">
        <v>0.11614550095724314</v>
      </c>
      <c r="J38" s="214">
        <v>158</v>
      </c>
      <c r="K38" s="215">
        <v>0.10082961072112316</v>
      </c>
      <c r="L38" s="214">
        <v>57</v>
      </c>
      <c r="M38" s="215">
        <v>3.6375239310784936E-2</v>
      </c>
      <c r="N38" s="214">
        <v>19</v>
      </c>
      <c r="O38" s="215">
        <v>1.2125079770261647E-2</v>
      </c>
      <c r="P38" s="214">
        <v>372</v>
      </c>
      <c r="Q38" s="215">
        <v>0.23739629865985962</v>
      </c>
    </row>
    <row r="39" spans="1:17" ht="15.6" customHeight="1">
      <c r="A39" s="212">
        <v>4</v>
      </c>
      <c r="B39" s="213" t="s">
        <v>107</v>
      </c>
      <c r="C39" s="210">
        <v>3578</v>
      </c>
      <c r="D39" s="214">
        <v>567</v>
      </c>
      <c r="E39" s="215">
        <v>0.15846841811067636</v>
      </c>
      <c r="F39" s="214">
        <v>873</v>
      </c>
      <c r="G39" s="215">
        <v>0.24399105645612074</v>
      </c>
      <c r="H39" s="214">
        <v>569</v>
      </c>
      <c r="I39" s="215">
        <v>0.15902738960313023</v>
      </c>
      <c r="J39" s="214">
        <v>504</v>
      </c>
      <c r="K39" s="215">
        <v>0.14086081609837897</v>
      </c>
      <c r="L39" s="214">
        <v>215</v>
      </c>
      <c r="M39" s="215">
        <v>6.0089435438792624E-2</v>
      </c>
      <c r="N39" s="214">
        <v>41</v>
      </c>
      <c r="O39" s="215">
        <v>1.1458915595304639E-2</v>
      </c>
      <c r="P39" s="214">
        <v>809</v>
      </c>
      <c r="Q39" s="215">
        <v>0.22610396869759641</v>
      </c>
    </row>
    <row r="40" spans="1:17" ht="15.6" customHeight="1">
      <c r="A40" s="212">
        <v>5</v>
      </c>
      <c r="B40" s="213" t="s">
        <v>29</v>
      </c>
      <c r="C40" s="210">
        <v>9327</v>
      </c>
      <c r="D40" s="214">
        <v>1562</v>
      </c>
      <c r="E40" s="215">
        <v>0.16747078374611343</v>
      </c>
      <c r="F40" s="214">
        <v>2322</v>
      </c>
      <c r="G40" s="215">
        <v>0.24895464779671919</v>
      </c>
      <c r="H40" s="214">
        <v>1514</v>
      </c>
      <c r="I40" s="215">
        <v>0.16232443443765412</v>
      </c>
      <c r="J40" s="214">
        <v>1310</v>
      </c>
      <c r="K40" s="215">
        <v>0.14045244987670205</v>
      </c>
      <c r="L40" s="214">
        <v>671</v>
      </c>
      <c r="M40" s="215">
        <v>7.1941674707837466E-2</v>
      </c>
      <c r="N40" s="214">
        <v>155</v>
      </c>
      <c r="O40" s="215">
        <v>1.6618419641899862E-2</v>
      </c>
      <c r="P40" s="214">
        <v>1793</v>
      </c>
      <c r="Q40" s="215">
        <v>0.19223758979307387</v>
      </c>
    </row>
    <row r="41" spans="1:17" ht="15.6" customHeight="1">
      <c r="A41" s="212">
        <v>6</v>
      </c>
      <c r="B41" s="213" t="s">
        <v>30</v>
      </c>
      <c r="C41" s="210">
        <v>3338</v>
      </c>
      <c r="D41" s="214">
        <v>497</v>
      </c>
      <c r="E41" s="215">
        <v>0.14889155182744157</v>
      </c>
      <c r="F41" s="214">
        <v>921</v>
      </c>
      <c r="G41" s="215">
        <v>0.27591372079089277</v>
      </c>
      <c r="H41" s="214">
        <v>576</v>
      </c>
      <c r="I41" s="215">
        <v>0.17255841821449969</v>
      </c>
      <c r="J41" s="214">
        <v>562</v>
      </c>
      <c r="K41" s="215">
        <v>0.16836428999400838</v>
      </c>
      <c r="L41" s="214">
        <v>238</v>
      </c>
      <c r="M41" s="215">
        <v>7.1300179748352302E-2</v>
      </c>
      <c r="N41" s="214">
        <v>41</v>
      </c>
      <c r="O41" s="215">
        <v>1.2282804074295986E-2</v>
      </c>
      <c r="P41" s="214">
        <v>503</v>
      </c>
      <c r="Q41" s="215">
        <v>0.15068903535050929</v>
      </c>
    </row>
    <row r="42" spans="1:17" ht="15.6" customHeight="1">
      <c r="A42" s="212">
        <v>7</v>
      </c>
      <c r="B42" s="213" t="s">
        <v>31</v>
      </c>
      <c r="C42" s="210">
        <v>1487</v>
      </c>
      <c r="D42" s="214">
        <v>259</v>
      </c>
      <c r="E42" s="215">
        <v>0.17417619367854742</v>
      </c>
      <c r="F42" s="214">
        <v>436</v>
      </c>
      <c r="G42" s="215">
        <v>0.29320780094149296</v>
      </c>
      <c r="H42" s="214">
        <v>197</v>
      </c>
      <c r="I42" s="215">
        <v>0.1324815063887021</v>
      </c>
      <c r="J42" s="214">
        <v>212</v>
      </c>
      <c r="K42" s="215">
        <v>0.14256893073301949</v>
      </c>
      <c r="L42" s="214">
        <v>88</v>
      </c>
      <c r="M42" s="215">
        <v>5.9179556153328851E-2</v>
      </c>
      <c r="N42" s="214">
        <v>18</v>
      </c>
      <c r="O42" s="215">
        <v>1.2104909213180901E-2</v>
      </c>
      <c r="P42" s="214">
        <v>277</v>
      </c>
      <c r="Q42" s="215">
        <v>0.18628110289172831</v>
      </c>
    </row>
    <row r="43" spans="1:17" ht="15.6" customHeight="1">
      <c r="A43" s="208">
        <v>8</v>
      </c>
      <c r="B43" s="209" t="s">
        <v>109</v>
      </c>
      <c r="C43" s="210">
        <v>11297</v>
      </c>
      <c r="D43" s="210">
        <v>1921</v>
      </c>
      <c r="E43" s="211">
        <v>0.17004514472868903</v>
      </c>
      <c r="F43" s="210">
        <v>2487</v>
      </c>
      <c r="G43" s="211">
        <v>0.22014694166592902</v>
      </c>
      <c r="H43" s="210">
        <v>1734</v>
      </c>
      <c r="I43" s="211">
        <v>0.15349207754271046</v>
      </c>
      <c r="J43" s="210">
        <v>1762</v>
      </c>
      <c r="K43" s="211">
        <v>0.1559706116668142</v>
      </c>
      <c r="L43" s="210">
        <v>1059</v>
      </c>
      <c r="M43" s="211">
        <v>9.3741701336638047E-2</v>
      </c>
      <c r="N43" s="210">
        <v>258</v>
      </c>
      <c r="O43" s="211">
        <v>2.2837921572098786E-2</v>
      </c>
      <c r="P43" s="210">
        <v>2076</v>
      </c>
      <c r="Q43" s="211">
        <v>0.18376560148712048</v>
      </c>
    </row>
    <row r="44" spans="1:17" ht="15.6" customHeight="1">
      <c r="A44" s="420" t="s">
        <v>1566</v>
      </c>
      <c r="B44" s="420"/>
      <c r="C44" s="206">
        <v>13955</v>
      </c>
      <c r="D44" s="206">
        <v>3014</v>
      </c>
      <c r="E44" s="207">
        <v>0.21597993550698674</v>
      </c>
      <c r="F44" s="206">
        <v>3402</v>
      </c>
      <c r="G44" s="207">
        <v>0.24378359011107131</v>
      </c>
      <c r="H44" s="206">
        <v>2226</v>
      </c>
      <c r="I44" s="207">
        <v>0.15951271945539233</v>
      </c>
      <c r="J44" s="206">
        <v>2001</v>
      </c>
      <c r="K44" s="207">
        <v>0.14338946614116804</v>
      </c>
      <c r="L44" s="206">
        <v>1012</v>
      </c>
      <c r="M44" s="207">
        <v>7.2518810462199934E-2</v>
      </c>
      <c r="N44" s="206">
        <v>363</v>
      </c>
      <c r="O44" s="207">
        <v>2.6012182013615191E-2</v>
      </c>
      <c r="P44" s="206">
        <v>1937</v>
      </c>
      <c r="Q44" s="207">
        <v>0.13880329630956648</v>
      </c>
    </row>
    <row r="45" spans="1:17" ht="15.6" customHeight="1">
      <c r="A45" s="212">
        <v>1</v>
      </c>
      <c r="B45" s="213" t="s">
        <v>22</v>
      </c>
      <c r="C45" s="210">
        <v>2393</v>
      </c>
      <c r="D45" s="214">
        <v>502</v>
      </c>
      <c r="E45" s="215">
        <v>0.20977852068533223</v>
      </c>
      <c r="F45" s="214">
        <v>569</v>
      </c>
      <c r="G45" s="215">
        <v>0.23777684914333472</v>
      </c>
      <c r="H45" s="214">
        <v>387</v>
      </c>
      <c r="I45" s="215">
        <v>0.16172168825741748</v>
      </c>
      <c r="J45" s="214">
        <v>361</v>
      </c>
      <c r="K45" s="215">
        <v>0.150856665273715</v>
      </c>
      <c r="L45" s="214">
        <v>165</v>
      </c>
      <c r="M45" s="215">
        <v>6.8951107396573341E-2</v>
      </c>
      <c r="N45" s="214">
        <v>67</v>
      </c>
      <c r="O45" s="215">
        <v>2.7998328458002507E-2</v>
      </c>
      <c r="P45" s="214">
        <v>342</v>
      </c>
      <c r="Q45" s="215">
        <v>0.14291684078562475</v>
      </c>
    </row>
    <row r="46" spans="1:17" ht="15.6" customHeight="1">
      <c r="A46" s="212">
        <v>3</v>
      </c>
      <c r="B46" s="213" t="s">
        <v>23</v>
      </c>
      <c r="C46" s="210">
        <v>4322</v>
      </c>
      <c r="D46" s="214">
        <v>947</v>
      </c>
      <c r="E46" s="215">
        <v>0.21911152244331328</v>
      </c>
      <c r="F46" s="214">
        <v>1121</v>
      </c>
      <c r="G46" s="215">
        <v>0.25937066173068024</v>
      </c>
      <c r="H46" s="214">
        <v>671</v>
      </c>
      <c r="I46" s="215">
        <v>0.15525219805645535</v>
      </c>
      <c r="J46" s="214">
        <v>600</v>
      </c>
      <c r="K46" s="215">
        <v>0.13882461823229986</v>
      </c>
      <c r="L46" s="214">
        <v>247</v>
      </c>
      <c r="M46" s="215">
        <v>5.7149467838963443E-2</v>
      </c>
      <c r="N46" s="214">
        <v>103</v>
      </c>
      <c r="O46" s="215">
        <v>2.3831559463211475E-2</v>
      </c>
      <c r="P46" s="214">
        <v>633</v>
      </c>
      <c r="Q46" s="215">
        <v>0.14645997223507634</v>
      </c>
    </row>
    <row r="47" spans="1:17" ht="15.6" customHeight="1">
      <c r="A47" s="212">
        <v>4</v>
      </c>
      <c r="B47" s="213" t="s">
        <v>25</v>
      </c>
      <c r="C47" s="210">
        <v>3018</v>
      </c>
      <c r="D47" s="214">
        <v>649</v>
      </c>
      <c r="E47" s="215">
        <v>0.21504307488402916</v>
      </c>
      <c r="F47" s="214">
        <v>784</v>
      </c>
      <c r="G47" s="215">
        <v>0.25977468522200131</v>
      </c>
      <c r="H47" s="214">
        <v>433</v>
      </c>
      <c r="I47" s="215">
        <v>0.14347249834327369</v>
      </c>
      <c r="J47" s="214">
        <v>388</v>
      </c>
      <c r="K47" s="215">
        <v>0.12856196156394964</v>
      </c>
      <c r="L47" s="214">
        <v>168</v>
      </c>
      <c r="M47" s="215">
        <v>5.5666003976143144E-2</v>
      </c>
      <c r="N47" s="214">
        <v>42</v>
      </c>
      <c r="O47" s="215">
        <v>1.3916500994035786E-2</v>
      </c>
      <c r="P47" s="214">
        <v>554</v>
      </c>
      <c r="Q47" s="215">
        <v>0.18356527501656728</v>
      </c>
    </row>
    <row r="48" spans="1:17" ht="15.6" customHeight="1">
      <c r="A48" s="208">
        <v>2</v>
      </c>
      <c r="B48" s="209" t="s">
        <v>24</v>
      </c>
      <c r="C48" s="210">
        <v>4222</v>
      </c>
      <c r="D48" s="210">
        <v>916</v>
      </c>
      <c r="E48" s="211">
        <v>0.21695878730459497</v>
      </c>
      <c r="F48" s="210">
        <v>928</v>
      </c>
      <c r="G48" s="211">
        <v>0.2198010421601137</v>
      </c>
      <c r="H48" s="210">
        <v>735</v>
      </c>
      <c r="I48" s="211">
        <v>0.17408810990052109</v>
      </c>
      <c r="J48" s="210">
        <v>652</v>
      </c>
      <c r="K48" s="211">
        <v>0.15442918048318333</v>
      </c>
      <c r="L48" s="210">
        <v>432</v>
      </c>
      <c r="M48" s="211">
        <v>0.10232117479867361</v>
      </c>
      <c r="N48" s="210">
        <v>151</v>
      </c>
      <c r="O48" s="211">
        <v>3.5765040265277118E-2</v>
      </c>
      <c r="P48" s="210">
        <v>408</v>
      </c>
      <c r="Q48" s="211">
        <v>9.6636665087636187E-2</v>
      </c>
    </row>
    <row r="49" spans="1:17" s="21" customFormat="1" ht="15.6" customHeight="1">
      <c r="A49" s="473" t="s">
        <v>1560</v>
      </c>
      <c r="B49" s="473"/>
      <c r="C49" s="206">
        <v>11177</v>
      </c>
      <c r="D49" s="206">
        <v>2192</v>
      </c>
      <c r="E49" s="207">
        <v>0.20042059065557283</v>
      </c>
      <c r="F49" s="206">
        <v>2767</v>
      </c>
      <c r="G49" s="207">
        <v>0.25299442260217608</v>
      </c>
      <c r="H49" s="206">
        <v>1644</v>
      </c>
      <c r="I49" s="207">
        <v>0.15031544299167962</v>
      </c>
      <c r="J49" s="206">
        <v>1616</v>
      </c>
      <c r="K49" s="207">
        <v>0.14775532595775806</v>
      </c>
      <c r="L49" s="206">
        <v>866</v>
      </c>
      <c r="M49" s="207">
        <v>7.9180762549145106E-2</v>
      </c>
      <c r="N49" s="206">
        <v>283</v>
      </c>
      <c r="O49" s="207">
        <v>2.5875468592849959E-2</v>
      </c>
      <c r="P49" s="206">
        <v>1809</v>
      </c>
      <c r="Q49" s="207">
        <v>0.16540184694157448</v>
      </c>
    </row>
    <row r="50" spans="1:17" ht="15.6" customHeight="1">
      <c r="A50" s="212">
        <v>1</v>
      </c>
      <c r="B50" s="213" t="s">
        <v>34</v>
      </c>
      <c r="C50" s="210">
        <v>3859</v>
      </c>
      <c r="D50" s="214">
        <v>647</v>
      </c>
      <c r="E50" s="215">
        <v>0.16766001554806945</v>
      </c>
      <c r="F50" s="214">
        <v>955</v>
      </c>
      <c r="G50" s="215">
        <v>0.24747343871469293</v>
      </c>
      <c r="H50" s="214">
        <v>599</v>
      </c>
      <c r="I50" s="215">
        <v>0.15522155998963463</v>
      </c>
      <c r="J50" s="214">
        <v>555</v>
      </c>
      <c r="K50" s="215">
        <v>0.1438196423944027</v>
      </c>
      <c r="L50" s="214">
        <v>309</v>
      </c>
      <c r="M50" s="215">
        <v>8.0072557657424201E-2</v>
      </c>
      <c r="N50" s="214">
        <v>92</v>
      </c>
      <c r="O50" s="215">
        <v>2.3840373153666754E-2</v>
      </c>
      <c r="P50" s="214">
        <v>702</v>
      </c>
      <c r="Q50" s="215">
        <v>0.18191241254210935</v>
      </c>
    </row>
    <row r="51" spans="1:17" ht="15.6" customHeight="1">
      <c r="A51" s="212">
        <v>1</v>
      </c>
      <c r="B51" s="213" t="s">
        <v>115</v>
      </c>
      <c r="C51" s="210">
        <v>800</v>
      </c>
      <c r="D51" s="214">
        <v>199</v>
      </c>
      <c r="E51" s="215">
        <v>0.24875</v>
      </c>
      <c r="F51" s="214">
        <v>211</v>
      </c>
      <c r="G51" s="215">
        <v>0.26374999999999998</v>
      </c>
      <c r="H51" s="214">
        <v>100</v>
      </c>
      <c r="I51" s="215">
        <v>0.125</v>
      </c>
      <c r="J51" s="214">
        <v>78</v>
      </c>
      <c r="K51" s="215">
        <v>9.7500000000000003E-2</v>
      </c>
      <c r="L51" s="214">
        <v>41</v>
      </c>
      <c r="M51" s="215">
        <v>5.1249999999999997E-2</v>
      </c>
      <c r="N51" s="214">
        <v>17</v>
      </c>
      <c r="O51" s="215">
        <v>2.1250000000000002E-2</v>
      </c>
      <c r="P51" s="214">
        <v>154</v>
      </c>
      <c r="Q51" s="215">
        <v>0.1925</v>
      </c>
    </row>
    <row r="52" spans="1:17" ht="15.6" customHeight="1">
      <c r="A52" s="212">
        <v>3</v>
      </c>
      <c r="B52" s="213" t="s">
        <v>32</v>
      </c>
      <c r="C52" s="210">
        <v>1689</v>
      </c>
      <c r="D52" s="214">
        <v>391</v>
      </c>
      <c r="E52" s="215">
        <v>0.23149792776791001</v>
      </c>
      <c r="F52" s="214">
        <v>404</v>
      </c>
      <c r="G52" s="215">
        <v>0.23919478981645945</v>
      </c>
      <c r="H52" s="214">
        <v>229</v>
      </c>
      <c r="I52" s="215">
        <v>0.13558318531675548</v>
      </c>
      <c r="J52" s="214">
        <v>209</v>
      </c>
      <c r="K52" s="215">
        <v>0.12374185908821789</v>
      </c>
      <c r="L52" s="214">
        <v>125</v>
      </c>
      <c r="M52" s="215">
        <v>7.4008288928359978E-2</v>
      </c>
      <c r="N52" s="214">
        <v>46</v>
      </c>
      <c r="O52" s="215">
        <v>2.7235050325636473E-2</v>
      </c>
      <c r="P52" s="214">
        <v>285</v>
      </c>
      <c r="Q52" s="215">
        <v>0.16873889875666073</v>
      </c>
    </row>
    <row r="53" spans="1:17" ht="15.6" customHeight="1">
      <c r="A53" s="212">
        <v>4</v>
      </c>
      <c r="B53" s="213" t="s">
        <v>33</v>
      </c>
      <c r="C53" s="216">
        <v>1320</v>
      </c>
      <c r="D53" s="214">
        <v>282</v>
      </c>
      <c r="E53" s="215">
        <v>0.26111111111111113</v>
      </c>
      <c r="F53" s="214">
        <v>331</v>
      </c>
      <c r="G53" s="215">
        <v>0.30648148148148147</v>
      </c>
      <c r="H53" s="214">
        <v>175</v>
      </c>
      <c r="I53" s="215">
        <v>0.16203703703703703</v>
      </c>
      <c r="J53" s="214">
        <v>169</v>
      </c>
      <c r="K53" s="215">
        <v>0.15648148148148147</v>
      </c>
      <c r="L53" s="214">
        <v>93</v>
      </c>
      <c r="M53" s="215">
        <v>8.611111111111111E-2</v>
      </c>
      <c r="N53" s="214">
        <v>30</v>
      </c>
      <c r="O53" s="215">
        <v>2.7777777777777776E-2</v>
      </c>
      <c r="P53" s="214">
        <v>240</v>
      </c>
      <c r="Q53" s="215">
        <v>0.22222222222222221</v>
      </c>
    </row>
    <row r="54" spans="1:17" ht="15.6" customHeight="1">
      <c r="A54" s="212">
        <v>14</v>
      </c>
      <c r="B54" s="213" t="s">
        <v>45</v>
      </c>
      <c r="C54" s="210">
        <v>1616</v>
      </c>
      <c r="D54" s="214">
        <v>274</v>
      </c>
      <c r="E54" s="215">
        <v>0.16955445544554457</v>
      </c>
      <c r="F54" s="214">
        <v>418</v>
      </c>
      <c r="G54" s="215">
        <v>0.25866336633663367</v>
      </c>
      <c r="H54" s="214">
        <v>270</v>
      </c>
      <c r="I54" s="215">
        <v>0.16707920792079209</v>
      </c>
      <c r="J54" s="214">
        <v>282</v>
      </c>
      <c r="K54" s="215">
        <v>0.17450495049504949</v>
      </c>
      <c r="L54" s="214">
        <v>112</v>
      </c>
      <c r="M54" s="215">
        <v>6.9306930693069313E-2</v>
      </c>
      <c r="N54" s="214">
        <v>42</v>
      </c>
      <c r="O54" s="215">
        <v>2.5990099009900989E-2</v>
      </c>
      <c r="P54" s="214">
        <v>218</v>
      </c>
      <c r="Q54" s="215">
        <v>0.13490099009900991</v>
      </c>
    </row>
    <row r="55" spans="1:17">
      <c r="A55" s="208">
        <v>2</v>
      </c>
      <c r="B55" s="209" t="s">
        <v>117</v>
      </c>
      <c r="C55" s="210">
        <v>1893</v>
      </c>
      <c r="D55" s="210">
        <v>399</v>
      </c>
      <c r="E55" s="211">
        <v>0.21077654516640254</v>
      </c>
      <c r="F55" s="210">
        <v>448</v>
      </c>
      <c r="G55" s="211">
        <v>0.23666138404648707</v>
      </c>
      <c r="H55" s="210">
        <v>271</v>
      </c>
      <c r="I55" s="211">
        <v>0.14315900686740624</v>
      </c>
      <c r="J55" s="210">
        <v>323</v>
      </c>
      <c r="K55" s="211">
        <v>0.17062863180137347</v>
      </c>
      <c r="L55" s="210">
        <v>186</v>
      </c>
      <c r="M55" s="211">
        <v>9.8256735340728998E-2</v>
      </c>
      <c r="N55" s="210">
        <v>56</v>
      </c>
      <c r="O55" s="211">
        <v>2.9582673005810883E-2</v>
      </c>
      <c r="P55" s="210">
        <v>210</v>
      </c>
      <c r="Q55" s="211">
        <v>0.11093502377179081</v>
      </c>
    </row>
    <row r="56" spans="1:17" ht="15">
      <c r="A56" s="473" t="s">
        <v>1561</v>
      </c>
      <c r="B56" s="473"/>
      <c r="C56" s="206">
        <v>5982</v>
      </c>
      <c r="D56" s="206">
        <v>1075</v>
      </c>
      <c r="E56" s="207">
        <v>0.17970578401872284</v>
      </c>
      <c r="F56" s="206">
        <v>1250</v>
      </c>
      <c r="G56" s="207">
        <v>0.2089602139752591</v>
      </c>
      <c r="H56" s="206">
        <v>955</v>
      </c>
      <c r="I56" s="207">
        <v>0.15964560347709797</v>
      </c>
      <c r="J56" s="206">
        <v>1025</v>
      </c>
      <c r="K56" s="207">
        <v>0.17134737545971246</v>
      </c>
      <c r="L56" s="206">
        <v>533</v>
      </c>
      <c r="M56" s="207">
        <v>8.9100635239050485E-2</v>
      </c>
      <c r="N56" s="206">
        <v>198</v>
      </c>
      <c r="O56" s="207">
        <v>3.3099297893681046E-2</v>
      </c>
      <c r="P56" s="206">
        <v>946</v>
      </c>
      <c r="Q56" s="207">
        <v>0.1581410899364761</v>
      </c>
    </row>
    <row r="57" spans="1:17">
      <c r="A57" s="212">
        <v>3</v>
      </c>
      <c r="B57" s="213" t="s">
        <v>36</v>
      </c>
      <c r="C57" s="214">
        <v>1022</v>
      </c>
      <c r="D57" s="214">
        <v>165</v>
      </c>
      <c r="E57" s="215">
        <v>0.16144814090019569</v>
      </c>
      <c r="F57" s="214">
        <v>202</v>
      </c>
      <c r="G57" s="215">
        <v>0.19765166340508805</v>
      </c>
      <c r="H57" s="214">
        <v>160</v>
      </c>
      <c r="I57" s="215">
        <v>0.15655577299412915</v>
      </c>
      <c r="J57" s="214">
        <v>158</v>
      </c>
      <c r="K57" s="215">
        <v>0.15459882583170254</v>
      </c>
      <c r="L57" s="214">
        <v>95</v>
      </c>
      <c r="M57" s="215">
        <v>9.2954990215264183E-2</v>
      </c>
      <c r="N57" s="214">
        <v>50</v>
      </c>
      <c r="O57" s="215">
        <v>4.8923679060665359E-2</v>
      </c>
      <c r="P57" s="214">
        <v>192</v>
      </c>
      <c r="Q57" s="215">
        <v>0.18786692759295498</v>
      </c>
    </row>
    <row r="58" spans="1:17">
      <c r="A58" s="212">
        <v>11</v>
      </c>
      <c r="B58" s="217" t="s">
        <v>43</v>
      </c>
      <c r="C58" s="214">
        <v>2176</v>
      </c>
      <c r="D58" s="214">
        <v>309</v>
      </c>
      <c r="E58" s="215">
        <v>0.14200367647058823</v>
      </c>
      <c r="F58" s="214">
        <v>449</v>
      </c>
      <c r="G58" s="215">
        <v>0.20634191176470587</v>
      </c>
      <c r="H58" s="214">
        <v>339</v>
      </c>
      <c r="I58" s="215">
        <v>0.15579044117647059</v>
      </c>
      <c r="J58" s="214">
        <v>340</v>
      </c>
      <c r="K58" s="215">
        <v>0.15625</v>
      </c>
      <c r="L58" s="214">
        <v>209</v>
      </c>
      <c r="M58" s="215">
        <v>9.6047794117647065E-2</v>
      </c>
      <c r="N58" s="214">
        <v>52</v>
      </c>
      <c r="O58" s="215">
        <v>2.389705882352941E-2</v>
      </c>
      <c r="P58" s="214">
        <v>478</v>
      </c>
      <c r="Q58" s="215">
        <v>0.21966911764705882</v>
      </c>
    </row>
    <row r="59" spans="1:17">
      <c r="A59" s="212">
        <v>17</v>
      </c>
      <c r="B59" s="213" t="s">
        <v>48</v>
      </c>
      <c r="C59" s="214">
        <v>2784</v>
      </c>
      <c r="D59" s="214">
        <v>601</v>
      </c>
      <c r="E59" s="215">
        <v>0.2158764367816092</v>
      </c>
      <c r="F59" s="214">
        <v>599</v>
      </c>
      <c r="G59" s="215">
        <v>0.21515804597701149</v>
      </c>
      <c r="H59" s="214">
        <v>456</v>
      </c>
      <c r="I59" s="215">
        <v>0.16379310344827586</v>
      </c>
      <c r="J59" s="214">
        <v>527</v>
      </c>
      <c r="K59" s="215">
        <v>0.18929597701149425</v>
      </c>
      <c r="L59" s="214">
        <v>229</v>
      </c>
      <c r="M59" s="215">
        <v>8.2255747126436782E-2</v>
      </c>
      <c r="N59" s="214">
        <v>96</v>
      </c>
      <c r="O59" s="215">
        <v>3.4482758620689655E-2</v>
      </c>
      <c r="P59" s="214">
        <v>276</v>
      </c>
      <c r="Q59" s="215">
        <v>9.9137931034482762E-2</v>
      </c>
    </row>
  </sheetData>
  <mergeCells count="19">
    <mergeCell ref="A15:B15"/>
    <mergeCell ref="A21:B21"/>
    <mergeCell ref="A22:B22"/>
    <mergeCell ref="A5:B5"/>
    <mergeCell ref="A6:B6"/>
    <mergeCell ref="A7:B7"/>
    <mergeCell ref="A8:B8"/>
    <mergeCell ref="A10:B10"/>
    <mergeCell ref="A1:Q1"/>
    <mergeCell ref="A2:Q2"/>
    <mergeCell ref="A3:A4"/>
    <mergeCell ref="B3:B4"/>
    <mergeCell ref="C3:C4"/>
    <mergeCell ref="D3:Q3"/>
    <mergeCell ref="A28:B28"/>
    <mergeCell ref="A35:B35"/>
    <mergeCell ref="A44:B44"/>
    <mergeCell ref="A49:B49"/>
    <mergeCell ref="A56:B56"/>
  </mergeCells>
  <printOptions horizontalCentered="1" verticalCentered="1"/>
  <pageMargins left="0.78740157480314965" right="0.39370078740157483" top="0.59055118110236227" bottom="0.59055118110236227" header="0" footer="0"/>
  <pageSetup paperSize="9"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opLeftCell="A31" zoomScaleNormal="100" zoomScaleSheetLayoutView="75" workbookViewId="0">
      <selection activeCell="S16" sqref="S16"/>
    </sheetView>
  </sheetViews>
  <sheetFormatPr defaultColWidth="7.85546875" defaultRowHeight="12.75"/>
  <cols>
    <col min="1" max="1" width="3.5703125" style="386" customWidth="1"/>
    <col min="2" max="2" width="18.28515625" style="386" customWidth="1"/>
    <col min="3" max="3" width="10.42578125" style="389" customWidth="1"/>
    <col min="4" max="4" width="8.42578125" style="389" customWidth="1"/>
    <col min="5" max="5" width="7.140625" style="389" customWidth="1"/>
    <col min="6" max="6" width="8.5703125" style="389" customWidth="1"/>
    <col min="7" max="7" width="7.140625" style="389" customWidth="1"/>
    <col min="8" max="10" width="8.42578125" style="389" customWidth="1"/>
    <col min="11" max="11" width="8.42578125" style="142" customWidth="1"/>
    <col min="12" max="12" width="8.7109375" style="389" customWidth="1"/>
    <col min="13" max="13" width="7.140625" style="389" customWidth="1"/>
    <col min="14" max="14" width="8.5703125" style="389" customWidth="1"/>
    <col min="15" max="15" width="7.140625" style="389" customWidth="1"/>
    <col min="16" max="16" width="10.140625" style="389" customWidth="1"/>
    <col min="17" max="16384" width="7.85546875" style="389"/>
  </cols>
  <sheetData>
    <row r="1" spans="1:16" s="391" customFormat="1" ht="15.75">
      <c r="A1" s="424" t="s">
        <v>211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</row>
    <row r="2" spans="1:16" s="23" customFormat="1" ht="30" customHeight="1">
      <c r="A2" s="475" t="s">
        <v>1482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</row>
    <row r="3" spans="1:16" s="391" customFormat="1" ht="17.25" customHeight="1">
      <c r="A3" s="441" t="s">
        <v>54</v>
      </c>
      <c r="B3" s="484" t="s">
        <v>10</v>
      </c>
      <c r="C3" s="478" t="s">
        <v>60</v>
      </c>
      <c r="D3" s="476" t="s">
        <v>212</v>
      </c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</row>
    <row r="4" spans="1:16" s="391" customFormat="1" ht="69" customHeight="1">
      <c r="A4" s="441"/>
      <c r="B4" s="484"/>
      <c r="C4" s="478"/>
      <c r="D4" s="407" t="s">
        <v>213</v>
      </c>
      <c r="E4" s="396" t="s">
        <v>214</v>
      </c>
      <c r="F4" s="406" t="s">
        <v>215</v>
      </c>
      <c r="G4" s="396" t="s">
        <v>214</v>
      </c>
      <c r="H4" s="407" t="s">
        <v>216</v>
      </c>
      <c r="I4" s="396" t="s">
        <v>214</v>
      </c>
      <c r="J4" s="407" t="s">
        <v>217</v>
      </c>
      <c r="K4" s="238" t="s">
        <v>214</v>
      </c>
      <c r="L4" s="407" t="s">
        <v>218</v>
      </c>
      <c r="M4" s="396" t="s">
        <v>214</v>
      </c>
      <c r="N4" s="407" t="s">
        <v>219</v>
      </c>
      <c r="O4" s="396" t="s">
        <v>214</v>
      </c>
    </row>
    <row r="5" spans="1:16" s="141" customFormat="1" ht="24.95" customHeight="1">
      <c r="A5" s="422" t="s">
        <v>67</v>
      </c>
      <c r="B5" s="422"/>
      <c r="C5" s="55">
        <f>D5+F5+H5+J5+L5+N5</f>
        <v>967900</v>
      </c>
      <c r="D5" s="55">
        <v>106054</v>
      </c>
      <c r="E5" s="18">
        <f>D5/$C$5</f>
        <v>0.10957123669800599</v>
      </c>
      <c r="F5" s="76">
        <v>139348</v>
      </c>
      <c r="G5" s="18">
        <f>F5/$C$5</f>
        <v>0.1439694183283397</v>
      </c>
      <c r="H5" s="55">
        <v>150871</v>
      </c>
      <c r="I5" s="18">
        <f>H5/$C$5</f>
        <v>0.15587457381960945</v>
      </c>
      <c r="J5" s="55">
        <v>169179</v>
      </c>
      <c r="K5" s="18">
        <f>J5/$C$5</f>
        <v>0.17478975100733546</v>
      </c>
      <c r="L5" s="55">
        <v>149109</v>
      </c>
      <c r="M5" s="18">
        <f>L5/$C$5</f>
        <v>0.15405413782415539</v>
      </c>
      <c r="N5" s="55">
        <v>253339</v>
      </c>
      <c r="O5" s="18">
        <f>N5/$C$5</f>
        <v>0.26174088232255399</v>
      </c>
      <c r="P5" s="140"/>
    </row>
    <row r="6" spans="1:16" s="9" customFormat="1" ht="27.95" customHeight="1">
      <c r="A6" s="483" t="s">
        <v>11</v>
      </c>
      <c r="B6" s="483"/>
      <c r="C6" s="202">
        <v>140080</v>
      </c>
      <c r="D6" s="202">
        <v>13260</v>
      </c>
      <c r="E6" s="203">
        <v>9.4660194174757281E-2</v>
      </c>
      <c r="F6" s="202">
        <v>19104</v>
      </c>
      <c r="G6" s="203">
        <v>0.13637921187892632</v>
      </c>
      <c r="H6" s="202">
        <v>21248</v>
      </c>
      <c r="I6" s="203">
        <v>0.15168475157053113</v>
      </c>
      <c r="J6" s="202">
        <v>24718</v>
      </c>
      <c r="K6" s="203">
        <v>0.17645631067961165</v>
      </c>
      <c r="L6" s="202">
        <v>22024</v>
      </c>
      <c r="M6" s="203">
        <v>0.15722444317532838</v>
      </c>
      <c r="N6" s="202">
        <v>39726</v>
      </c>
      <c r="O6" s="203">
        <v>0.28359508852084525</v>
      </c>
    </row>
    <row r="7" spans="1:16" ht="27.75" customHeight="1">
      <c r="A7" s="481" t="s">
        <v>1552</v>
      </c>
      <c r="B7" s="481"/>
      <c r="C7" s="204">
        <v>46130</v>
      </c>
      <c r="D7" s="204">
        <v>4947</v>
      </c>
      <c r="E7" s="205">
        <v>0.10724040754389769</v>
      </c>
      <c r="F7" s="204">
        <v>7254</v>
      </c>
      <c r="G7" s="205">
        <v>0.15725124647734662</v>
      </c>
      <c r="H7" s="204">
        <v>7783</v>
      </c>
      <c r="I7" s="205">
        <v>0.16871883806633428</v>
      </c>
      <c r="J7" s="204">
        <v>8068</v>
      </c>
      <c r="K7" s="205">
        <v>0.17489703013223498</v>
      </c>
      <c r="L7" s="204">
        <v>7144</v>
      </c>
      <c r="M7" s="205">
        <v>0.15486668111857793</v>
      </c>
      <c r="N7" s="204">
        <v>10934</v>
      </c>
      <c r="O7" s="205">
        <v>0.2370257966616085</v>
      </c>
    </row>
    <row r="8" spans="1:16" ht="15" customHeight="1">
      <c r="A8" s="473" t="s">
        <v>1553</v>
      </c>
      <c r="B8" s="473"/>
      <c r="C8" s="206">
        <v>22792</v>
      </c>
      <c r="D8" s="206">
        <v>2581</v>
      </c>
      <c r="E8" s="207">
        <v>0.11324148824148825</v>
      </c>
      <c r="F8" s="206">
        <v>3667</v>
      </c>
      <c r="G8" s="207">
        <v>0.16088978588978589</v>
      </c>
      <c r="H8" s="206">
        <v>3819</v>
      </c>
      <c r="I8" s="207">
        <v>0.16755879255879255</v>
      </c>
      <c r="J8" s="206">
        <v>3859</v>
      </c>
      <c r="K8" s="207">
        <v>0.16931379431379431</v>
      </c>
      <c r="L8" s="206">
        <v>3452</v>
      </c>
      <c r="M8" s="207">
        <v>0.15145665145665146</v>
      </c>
      <c r="N8" s="206">
        <v>5414</v>
      </c>
      <c r="O8" s="207">
        <v>0.23753948753948753</v>
      </c>
    </row>
    <row r="9" spans="1:16" ht="15" customHeight="1">
      <c r="A9" s="208">
        <v>1</v>
      </c>
      <c r="B9" s="209" t="s">
        <v>79</v>
      </c>
      <c r="C9" s="210">
        <v>22792</v>
      </c>
      <c r="D9" s="210">
        <v>2581</v>
      </c>
      <c r="E9" s="211">
        <v>0.11324148824148825</v>
      </c>
      <c r="F9" s="210">
        <v>3667</v>
      </c>
      <c r="G9" s="211">
        <v>0.16088978588978589</v>
      </c>
      <c r="H9" s="210">
        <v>3819</v>
      </c>
      <c r="I9" s="211">
        <v>0.16755879255879255</v>
      </c>
      <c r="J9" s="210">
        <v>3859</v>
      </c>
      <c r="K9" s="211">
        <v>0.16931379431379431</v>
      </c>
      <c r="L9" s="210">
        <v>3452</v>
      </c>
      <c r="M9" s="211">
        <v>0.15145665145665146</v>
      </c>
      <c r="N9" s="210">
        <v>5414</v>
      </c>
      <c r="O9" s="211">
        <v>0.23753948753948753</v>
      </c>
    </row>
    <row r="10" spans="1:16" ht="15" customHeight="1">
      <c r="A10" s="480" t="s">
        <v>1554</v>
      </c>
      <c r="B10" s="473"/>
      <c r="C10" s="206">
        <v>13025</v>
      </c>
      <c r="D10" s="206">
        <v>1338</v>
      </c>
      <c r="E10" s="207">
        <v>0.10272552783109405</v>
      </c>
      <c r="F10" s="206">
        <v>2061</v>
      </c>
      <c r="G10" s="207">
        <v>0.15823416506717849</v>
      </c>
      <c r="H10" s="206">
        <v>2246</v>
      </c>
      <c r="I10" s="207">
        <v>0.17243761996161228</v>
      </c>
      <c r="J10" s="206">
        <v>2388</v>
      </c>
      <c r="K10" s="207">
        <v>0.18333973128598849</v>
      </c>
      <c r="L10" s="206">
        <v>2063</v>
      </c>
      <c r="M10" s="207">
        <v>0.15838771593090212</v>
      </c>
      <c r="N10" s="206">
        <v>2929</v>
      </c>
      <c r="O10" s="207">
        <v>0.22487523992322456</v>
      </c>
    </row>
    <row r="11" spans="1:16" ht="15" customHeight="1">
      <c r="A11" s="212">
        <v>1</v>
      </c>
      <c r="B11" s="213" t="s">
        <v>37</v>
      </c>
      <c r="C11" s="210">
        <v>2366</v>
      </c>
      <c r="D11" s="214">
        <v>312</v>
      </c>
      <c r="E11" s="215">
        <v>0.13186813186813187</v>
      </c>
      <c r="F11" s="214">
        <v>358</v>
      </c>
      <c r="G11" s="215">
        <v>0.15131022823330514</v>
      </c>
      <c r="H11" s="214">
        <v>395</v>
      </c>
      <c r="I11" s="215">
        <v>0.16694843617920541</v>
      </c>
      <c r="J11" s="214">
        <v>445</v>
      </c>
      <c r="K11" s="215">
        <v>0.18808114961961117</v>
      </c>
      <c r="L11" s="214">
        <v>323</v>
      </c>
      <c r="M11" s="215">
        <v>0.13651732882502113</v>
      </c>
      <c r="N11" s="214">
        <v>533</v>
      </c>
      <c r="O11" s="215">
        <v>0.22527472527472528</v>
      </c>
    </row>
    <row r="12" spans="1:16" ht="17.100000000000001" customHeight="1">
      <c r="A12" s="212">
        <v>2</v>
      </c>
      <c r="B12" s="213" t="s">
        <v>68</v>
      </c>
      <c r="C12" s="210">
        <v>2558</v>
      </c>
      <c r="D12" s="214">
        <v>233</v>
      </c>
      <c r="E12" s="215">
        <v>9.1086786551993745E-2</v>
      </c>
      <c r="F12" s="214">
        <v>422</v>
      </c>
      <c r="G12" s="215">
        <v>0.16497263487099295</v>
      </c>
      <c r="H12" s="214">
        <v>414</v>
      </c>
      <c r="I12" s="215">
        <v>0.16184519155590305</v>
      </c>
      <c r="J12" s="214">
        <v>450</v>
      </c>
      <c r="K12" s="215">
        <v>0.17591868647380765</v>
      </c>
      <c r="L12" s="214">
        <v>431</v>
      </c>
      <c r="M12" s="215">
        <v>0.16849100860046912</v>
      </c>
      <c r="N12" s="214">
        <v>608</v>
      </c>
      <c r="O12" s="215">
        <v>0.23768569194683348</v>
      </c>
    </row>
    <row r="13" spans="1:16" ht="15" customHeight="1">
      <c r="A13" s="212">
        <v>3</v>
      </c>
      <c r="B13" s="213" t="s">
        <v>39</v>
      </c>
      <c r="C13" s="210">
        <v>2159</v>
      </c>
      <c r="D13" s="214">
        <v>235</v>
      </c>
      <c r="E13" s="215">
        <v>0.10884668828161186</v>
      </c>
      <c r="F13" s="214">
        <v>372</v>
      </c>
      <c r="G13" s="215">
        <v>0.17230199166280685</v>
      </c>
      <c r="H13" s="214">
        <v>372</v>
      </c>
      <c r="I13" s="215">
        <v>0.17230199166280685</v>
      </c>
      <c r="J13" s="214">
        <v>399</v>
      </c>
      <c r="K13" s="215">
        <v>0.18480778138026865</v>
      </c>
      <c r="L13" s="214">
        <v>356</v>
      </c>
      <c r="M13" s="215">
        <v>0.16489115331171839</v>
      </c>
      <c r="N13" s="214">
        <v>425</v>
      </c>
      <c r="O13" s="215">
        <v>0.19685039370078741</v>
      </c>
    </row>
    <row r="14" spans="1:16" s="21" customFormat="1" ht="15" customHeight="1">
      <c r="A14" s="212">
        <v>4</v>
      </c>
      <c r="B14" s="213" t="s">
        <v>46</v>
      </c>
      <c r="C14" s="210">
        <v>5942</v>
      </c>
      <c r="D14" s="214">
        <v>558</v>
      </c>
      <c r="E14" s="215">
        <v>9.3907775159878831E-2</v>
      </c>
      <c r="F14" s="214">
        <v>909</v>
      </c>
      <c r="G14" s="215">
        <v>0.15297879501851228</v>
      </c>
      <c r="H14" s="214">
        <v>1065</v>
      </c>
      <c r="I14" s="215">
        <v>0.17923258162234937</v>
      </c>
      <c r="J14" s="214">
        <v>1094</v>
      </c>
      <c r="K14" s="215">
        <v>0.18411309323460115</v>
      </c>
      <c r="L14" s="214">
        <v>953</v>
      </c>
      <c r="M14" s="215">
        <v>0.1603837091888253</v>
      </c>
      <c r="N14" s="214">
        <v>1363</v>
      </c>
      <c r="O14" s="215">
        <v>0.22938404577583305</v>
      </c>
    </row>
    <row r="15" spans="1:16" s="21" customFormat="1" ht="15" customHeight="1">
      <c r="A15" s="480" t="s">
        <v>1555</v>
      </c>
      <c r="B15" s="473"/>
      <c r="C15" s="206">
        <v>10313</v>
      </c>
      <c r="D15" s="206">
        <v>1028</v>
      </c>
      <c r="E15" s="207">
        <v>9.9680015514399298E-2</v>
      </c>
      <c r="F15" s="206">
        <v>1526</v>
      </c>
      <c r="G15" s="207">
        <v>0.14796858334141375</v>
      </c>
      <c r="H15" s="206">
        <v>1718</v>
      </c>
      <c r="I15" s="207">
        <v>0.16658586250363619</v>
      </c>
      <c r="J15" s="206">
        <v>1821</v>
      </c>
      <c r="K15" s="207">
        <v>0.17657325705420343</v>
      </c>
      <c r="L15" s="206">
        <v>1629</v>
      </c>
      <c r="M15" s="207">
        <v>0.15795597789198099</v>
      </c>
      <c r="N15" s="206">
        <v>2591</v>
      </c>
      <c r="O15" s="207">
        <v>0.25123630369436634</v>
      </c>
    </row>
    <row r="16" spans="1:16" ht="15" customHeight="1">
      <c r="A16" s="212">
        <v>1</v>
      </c>
      <c r="B16" s="213" t="s">
        <v>35</v>
      </c>
      <c r="C16" s="210">
        <v>1095</v>
      </c>
      <c r="D16" s="214">
        <v>137</v>
      </c>
      <c r="E16" s="215">
        <v>0.12511415525114156</v>
      </c>
      <c r="F16" s="214">
        <v>211</v>
      </c>
      <c r="G16" s="215">
        <v>0.19269406392694063</v>
      </c>
      <c r="H16" s="214">
        <v>237</v>
      </c>
      <c r="I16" s="215">
        <v>0.21643835616438356</v>
      </c>
      <c r="J16" s="214">
        <v>195</v>
      </c>
      <c r="K16" s="215">
        <v>0.17808219178082191</v>
      </c>
      <c r="L16" s="214">
        <v>147</v>
      </c>
      <c r="M16" s="215">
        <v>0.13424657534246576</v>
      </c>
      <c r="N16" s="214">
        <v>168</v>
      </c>
      <c r="O16" s="215">
        <v>0.15342465753424658</v>
      </c>
    </row>
    <row r="17" spans="1:15" ht="15" customHeight="1">
      <c r="A17" s="212">
        <v>2</v>
      </c>
      <c r="B17" s="213" t="s">
        <v>38</v>
      </c>
      <c r="C17" s="210">
        <v>1814</v>
      </c>
      <c r="D17" s="214">
        <v>172</v>
      </c>
      <c r="E17" s="215">
        <v>9.4818081587651593E-2</v>
      </c>
      <c r="F17" s="214">
        <v>247</v>
      </c>
      <c r="G17" s="215">
        <v>0.13616317530319735</v>
      </c>
      <c r="H17" s="214">
        <v>308</v>
      </c>
      <c r="I17" s="215">
        <v>0.16979051819184124</v>
      </c>
      <c r="J17" s="214">
        <v>342</v>
      </c>
      <c r="K17" s="215">
        <v>0.18853362734288864</v>
      </c>
      <c r="L17" s="214">
        <v>308</v>
      </c>
      <c r="M17" s="215">
        <v>0.16979051819184124</v>
      </c>
      <c r="N17" s="214">
        <v>437</v>
      </c>
      <c r="O17" s="215">
        <v>0.24090407938257993</v>
      </c>
    </row>
    <row r="18" spans="1:15" ht="17.100000000000001" customHeight="1">
      <c r="A18" s="212">
        <v>3</v>
      </c>
      <c r="B18" s="213" t="s">
        <v>40</v>
      </c>
      <c r="C18" s="210">
        <v>3459</v>
      </c>
      <c r="D18" s="214">
        <v>312</v>
      </c>
      <c r="E18" s="215">
        <v>9.0199479618386813E-2</v>
      </c>
      <c r="F18" s="214">
        <v>522</v>
      </c>
      <c r="G18" s="215">
        <v>0.15091066782307025</v>
      </c>
      <c r="H18" s="214">
        <v>532</v>
      </c>
      <c r="I18" s="215">
        <v>0.15380167678519804</v>
      </c>
      <c r="J18" s="214">
        <v>627</v>
      </c>
      <c r="K18" s="215">
        <v>0.18126626192541198</v>
      </c>
      <c r="L18" s="214">
        <v>564</v>
      </c>
      <c r="M18" s="215">
        <v>0.16305290546400694</v>
      </c>
      <c r="N18" s="214">
        <v>902</v>
      </c>
      <c r="O18" s="215">
        <v>0.26076900838392597</v>
      </c>
    </row>
    <row r="19" spans="1:15" ht="15" customHeight="1">
      <c r="A19" s="212">
        <v>4</v>
      </c>
      <c r="B19" s="213" t="s">
        <v>41</v>
      </c>
      <c r="C19" s="210">
        <v>2733</v>
      </c>
      <c r="D19" s="214">
        <v>256</v>
      </c>
      <c r="E19" s="215">
        <v>9.3669959751189164E-2</v>
      </c>
      <c r="F19" s="214">
        <v>381</v>
      </c>
      <c r="G19" s="215">
        <v>0.13940724478594951</v>
      </c>
      <c r="H19" s="214">
        <v>452</v>
      </c>
      <c r="I19" s="215">
        <v>0.16538602268569338</v>
      </c>
      <c r="J19" s="214">
        <v>447</v>
      </c>
      <c r="K19" s="215">
        <v>0.16355653128430298</v>
      </c>
      <c r="L19" s="214">
        <v>413</v>
      </c>
      <c r="M19" s="215">
        <v>0.15111598975484816</v>
      </c>
      <c r="N19" s="214">
        <v>784</v>
      </c>
      <c r="O19" s="215">
        <v>0.28686425173801683</v>
      </c>
    </row>
    <row r="20" spans="1:15" s="29" customFormat="1" ht="15" customHeight="1">
      <c r="A20" s="212">
        <v>5</v>
      </c>
      <c r="B20" s="213" t="s">
        <v>44</v>
      </c>
      <c r="C20" s="210">
        <v>1212</v>
      </c>
      <c r="D20" s="214">
        <v>151</v>
      </c>
      <c r="E20" s="215">
        <v>0.12458745874587458</v>
      </c>
      <c r="F20" s="214">
        <v>165</v>
      </c>
      <c r="G20" s="215">
        <v>0.13613861386138615</v>
      </c>
      <c r="H20" s="214">
        <v>189</v>
      </c>
      <c r="I20" s="215">
        <v>0.15594059405940594</v>
      </c>
      <c r="J20" s="214">
        <v>210</v>
      </c>
      <c r="K20" s="215">
        <v>0.17326732673267325</v>
      </c>
      <c r="L20" s="214">
        <v>197</v>
      </c>
      <c r="M20" s="215">
        <v>0.16254125412541254</v>
      </c>
      <c r="N20" s="214">
        <v>300</v>
      </c>
      <c r="O20" s="215">
        <v>0.24752475247524752</v>
      </c>
    </row>
    <row r="21" spans="1:15" s="29" customFormat="1" ht="15" customHeight="1">
      <c r="A21" s="481" t="s">
        <v>1556</v>
      </c>
      <c r="B21" s="482"/>
      <c r="C21" s="204">
        <v>93950</v>
      </c>
      <c r="D21" s="204">
        <v>8313</v>
      </c>
      <c r="E21" s="205">
        <v>8.8483235763704093E-2</v>
      </c>
      <c r="F21" s="204">
        <v>11850</v>
      </c>
      <c r="G21" s="205">
        <v>0.12613092070250134</v>
      </c>
      <c r="H21" s="204">
        <v>13465</v>
      </c>
      <c r="I21" s="205">
        <v>0.14332091538052155</v>
      </c>
      <c r="J21" s="204">
        <v>16650</v>
      </c>
      <c r="K21" s="205">
        <v>0.17722192655667909</v>
      </c>
      <c r="L21" s="204">
        <v>14880</v>
      </c>
      <c r="M21" s="205">
        <v>0.15838211814795103</v>
      </c>
      <c r="N21" s="204">
        <v>28792</v>
      </c>
      <c r="O21" s="205">
        <v>0.30646088344864292</v>
      </c>
    </row>
    <row r="22" spans="1:15" ht="15" customHeight="1">
      <c r="A22" s="473" t="s">
        <v>1557</v>
      </c>
      <c r="B22" s="473"/>
      <c r="C22" s="206">
        <v>13822</v>
      </c>
      <c r="D22" s="206">
        <v>1320</v>
      </c>
      <c r="E22" s="207">
        <v>9.5499927651569963E-2</v>
      </c>
      <c r="F22" s="206">
        <v>2064</v>
      </c>
      <c r="G22" s="207">
        <v>0.14932715960063667</v>
      </c>
      <c r="H22" s="206">
        <v>2058</v>
      </c>
      <c r="I22" s="207">
        <v>0.14889306902040225</v>
      </c>
      <c r="J22" s="206">
        <v>2590</v>
      </c>
      <c r="K22" s="207">
        <v>0.18738243380118652</v>
      </c>
      <c r="L22" s="206">
        <v>2188</v>
      </c>
      <c r="M22" s="207">
        <v>0.15829836492548111</v>
      </c>
      <c r="N22" s="206">
        <v>3602</v>
      </c>
      <c r="O22" s="207">
        <v>0.26059904500072351</v>
      </c>
    </row>
    <row r="23" spans="1:15" ht="17.100000000000001" customHeight="1">
      <c r="A23" s="212">
        <v>1</v>
      </c>
      <c r="B23" s="213" t="s">
        <v>12</v>
      </c>
      <c r="C23" s="210">
        <v>3298</v>
      </c>
      <c r="D23" s="214">
        <v>337</v>
      </c>
      <c r="E23" s="215">
        <v>0.10218314129775621</v>
      </c>
      <c r="F23" s="214">
        <v>522</v>
      </c>
      <c r="G23" s="215">
        <v>0.15827774408732564</v>
      </c>
      <c r="H23" s="214">
        <v>545</v>
      </c>
      <c r="I23" s="215">
        <v>0.16525166767738023</v>
      </c>
      <c r="J23" s="214">
        <v>646</v>
      </c>
      <c r="K23" s="215">
        <v>0.19587628865979381</v>
      </c>
      <c r="L23" s="214">
        <v>506</v>
      </c>
      <c r="M23" s="215">
        <v>0.15342631898120074</v>
      </c>
      <c r="N23" s="214">
        <v>742</v>
      </c>
      <c r="O23" s="215">
        <v>0.22498483929654337</v>
      </c>
    </row>
    <row r="24" spans="1:15" ht="15" customHeight="1">
      <c r="A24" s="212">
        <v>2</v>
      </c>
      <c r="B24" s="213" t="s">
        <v>13</v>
      </c>
      <c r="C24" s="210">
        <v>1939</v>
      </c>
      <c r="D24" s="214">
        <v>251</v>
      </c>
      <c r="E24" s="215">
        <v>0.1294481691593605</v>
      </c>
      <c r="F24" s="214">
        <v>333</v>
      </c>
      <c r="G24" s="215">
        <v>0.17173800928313562</v>
      </c>
      <c r="H24" s="214">
        <v>339</v>
      </c>
      <c r="I24" s="215">
        <v>0.17483238782877772</v>
      </c>
      <c r="J24" s="214">
        <v>312</v>
      </c>
      <c r="K24" s="215">
        <v>0.16090768437338834</v>
      </c>
      <c r="L24" s="214">
        <v>251</v>
      </c>
      <c r="M24" s="215">
        <v>0.1294481691593605</v>
      </c>
      <c r="N24" s="214">
        <v>453</v>
      </c>
      <c r="O24" s="215">
        <v>0.23362558019597732</v>
      </c>
    </row>
    <row r="25" spans="1:15" ht="15" customHeight="1">
      <c r="A25" s="212">
        <v>3</v>
      </c>
      <c r="B25" s="213" t="s">
        <v>15</v>
      </c>
      <c r="C25" s="210">
        <v>3643</v>
      </c>
      <c r="D25" s="214">
        <v>312</v>
      </c>
      <c r="E25" s="215">
        <v>8.5643700247049134E-2</v>
      </c>
      <c r="F25" s="214">
        <v>566</v>
      </c>
      <c r="G25" s="215">
        <v>0.15536645621740325</v>
      </c>
      <c r="H25" s="214">
        <v>493</v>
      </c>
      <c r="I25" s="215">
        <v>0.13532802635190777</v>
      </c>
      <c r="J25" s="214">
        <v>637</v>
      </c>
      <c r="K25" s="215">
        <v>0.17485588800439197</v>
      </c>
      <c r="L25" s="214">
        <v>636</v>
      </c>
      <c r="M25" s="215">
        <v>0.17458138896513861</v>
      </c>
      <c r="N25" s="214">
        <v>999</v>
      </c>
      <c r="O25" s="215">
        <v>0.27422454021410925</v>
      </c>
    </row>
    <row r="26" spans="1:15" ht="15" customHeight="1">
      <c r="A26" s="212">
        <v>4</v>
      </c>
      <c r="B26" s="213" t="s">
        <v>42</v>
      </c>
      <c r="C26" s="210">
        <v>2631</v>
      </c>
      <c r="D26" s="214">
        <v>249</v>
      </c>
      <c r="E26" s="215">
        <v>9.4640820980615742E-2</v>
      </c>
      <c r="F26" s="214">
        <v>394</v>
      </c>
      <c r="G26" s="215">
        <v>0.14975294564804256</v>
      </c>
      <c r="H26" s="214">
        <v>369</v>
      </c>
      <c r="I26" s="215">
        <v>0.1402508551881414</v>
      </c>
      <c r="J26" s="214">
        <v>531</v>
      </c>
      <c r="K26" s="215">
        <v>0.20182440136830102</v>
      </c>
      <c r="L26" s="214">
        <v>432</v>
      </c>
      <c r="M26" s="215">
        <v>0.16419612314709237</v>
      </c>
      <c r="N26" s="214">
        <v>656</v>
      </c>
      <c r="O26" s="215">
        <v>0.24933485366780692</v>
      </c>
    </row>
    <row r="27" spans="1:15" ht="15" customHeight="1">
      <c r="A27" s="212">
        <v>5</v>
      </c>
      <c r="B27" s="213" t="s">
        <v>16</v>
      </c>
      <c r="C27" s="210">
        <v>2311</v>
      </c>
      <c r="D27" s="214">
        <v>171</v>
      </c>
      <c r="E27" s="215">
        <v>7.3993942016443104E-2</v>
      </c>
      <c r="F27" s="214">
        <v>249</v>
      </c>
      <c r="G27" s="215">
        <v>0.10774556469061013</v>
      </c>
      <c r="H27" s="214">
        <v>312</v>
      </c>
      <c r="I27" s="215">
        <v>0.13500649069666812</v>
      </c>
      <c r="J27" s="214">
        <v>464</v>
      </c>
      <c r="K27" s="215">
        <v>0.2007788836001731</v>
      </c>
      <c r="L27" s="214">
        <v>363</v>
      </c>
      <c r="M27" s="215">
        <v>0.15707485936823887</v>
      </c>
      <c r="N27" s="214">
        <v>752</v>
      </c>
      <c r="O27" s="215">
        <v>0.32540025962786673</v>
      </c>
    </row>
    <row r="28" spans="1:15" s="21" customFormat="1" ht="15" customHeight="1">
      <c r="A28" s="473" t="s">
        <v>1558</v>
      </c>
      <c r="B28" s="473"/>
      <c r="C28" s="206">
        <v>14903</v>
      </c>
      <c r="D28" s="206">
        <v>1309</v>
      </c>
      <c r="E28" s="207">
        <v>8.7834664161578202E-2</v>
      </c>
      <c r="F28" s="206">
        <v>1823</v>
      </c>
      <c r="G28" s="207">
        <v>0.12232436422196873</v>
      </c>
      <c r="H28" s="206">
        <v>2111</v>
      </c>
      <c r="I28" s="207">
        <v>0.14164933234919144</v>
      </c>
      <c r="J28" s="206">
        <v>2710</v>
      </c>
      <c r="K28" s="207">
        <v>1.1210735245861507</v>
      </c>
      <c r="L28" s="206">
        <v>2349</v>
      </c>
      <c r="M28" s="207">
        <v>0.91691919631004815</v>
      </c>
      <c r="N28" s="206">
        <v>4601</v>
      </c>
      <c r="O28" s="207">
        <v>1.7095190553708541</v>
      </c>
    </row>
    <row r="29" spans="1:15" ht="15" customHeight="1">
      <c r="A29" s="212">
        <v>1</v>
      </c>
      <c r="B29" s="213" t="s">
        <v>17</v>
      </c>
      <c r="C29" s="210">
        <v>3168</v>
      </c>
      <c r="D29" s="214">
        <v>217</v>
      </c>
      <c r="E29" s="215">
        <v>6.8497474747474751E-2</v>
      </c>
      <c r="F29" s="214">
        <v>315</v>
      </c>
      <c r="G29" s="215">
        <v>9.9431818181818177E-2</v>
      </c>
      <c r="H29" s="214">
        <v>358</v>
      </c>
      <c r="I29" s="215">
        <v>0.11300505050505051</v>
      </c>
      <c r="J29" s="214">
        <v>581</v>
      </c>
      <c r="K29" s="215">
        <v>0.18339646464646464</v>
      </c>
      <c r="L29" s="214">
        <v>532</v>
      </c>
      <c r="M29" s="215">
        <v>0.16792929292929293</v>
      </c>
      <c r="N29" s="214">
        <v>1165</v>
      </c>
      <c r="O29" s="215">
        <v>0.36773989898989901</v>
      </c>
    </row>
    <row r="30" spans="1:15" ht="15" customHeight="1">
      <c r="A30" s="212">
        <v>2</v>
      </c>
      <c r="B30" s="213" t="s">
        <v>18</v>
      </c>
      <c r="C30" s="210">
        <v>3403</v>
      </c>
      <c r="D30" s="214">
        <v>257</v>
      </c>
      <c r="E30" s="215">
        <v>7.5521598589479877E-2</v>
      </c>
      <c r="F30" s="214">
        <v>371</v>
      </c>
      <c r="G30" s="215">
        <v>0.10902145166029974</v>
      </c>
      <c r="H30" s="214">
        <v>462</v>
      </c>
      <c r="I30" s="215">
        <v>0.13576256244490156</v>
      </c>
      <c r="J30" s="214">
        <v>614</v>
      </c>
      <c r="K30" s="215">
        <v>0.18042903320599471</v>
      </c>
      <c r="L30" s="214">
        <v>587</v>
      </c>
      <c r="M30" s="215">
        <v>0.17249485747869528</v>
      </c>
      <c r="N30" s="214">
        <v>1112</v>
      </c>
      <c r="O30" s="215">
        <v>0.32677049662062885</v>
      </c>
    </row>
    <row r="31" spans="1:15" ht="15" customHeight="1">
      <c r="A31" s="212">
        <v>3</v>
      </c>
      <c r="B31" s="213" t="s">
        <v>20</v>
      </c>
      <c r="C31" s="210">
        <v>2710</v>
      </c>
      <c r="D31" s="214">
        <v>259</v>
      </c>
      <c r="E31" s="215">
        <v>9.5571955719557192E-2</v>
      </c>
      <c r="F31" s="214">
        <v>372</v>
      </c>
      <c r="G31" s="215">
        <v>0.13726937269372694</v>
      </c>
      <c r="H31" s="214">
        <v>444</v>
      </c>
      <c r="I31" s="215">
        <v>0.16383763837638377</v>
      </c>
      <c r="J31" s="214">
        <v>437</v>
      </c>
      <c r="K31" s="215">
        <v>0.16125461254612547</v>
      </c>
      <c r="L31" s="214">
        <v>406</v>
      </c>
      <c r="M31" s="215">
        <v>0.14981549815498155</v>
      </c>
      <c r="N31" s="214">
        <v>792</v>
      </c>
      <c r="O31" s="215">
        <v>0.29225092250922508</v>
      </c>
    </row>
    <row r="32" spans="1:15" ht="17.100000000000001" customHeight="1">
      <c r="A32" s="212">
        <v>4</v>
      </c>
      <c r="B32" s="213" t="s">
        <v>21</v>
      </c>
      <c r="C32" s="210">
        <v>1945</v>
      </c>
      <c r="D32" s="214">
        <v>183</v>
      </c>
      <c r="E32" s="215">
        <v>9.4087403598971719E-2</v>
      </c>
      <c r="F32" s="214">
        <v>229</v>
      </c>
      <c r="G32" s="215">
        <v>0.11773778920308484</v>
      </c>
      <c r="H32" s="214">
        <v>264</v>
      </c>
      <c r="I32" s="215">
        <v>0.13573264781491001</v>
      </c>
      <c r="J32" s="214">
        <v>389</v>
      </c>
      <c r="K32" s="215">
        <v>0.2</v>
      </c>
      <c r="L32" s="214">
        <v>298</v>
      </c>
      <c r="M32" s="215">
        <v>0.1532133676092545</v>
      </c>
      <c r="N32" s="214">
        <v>582</v>
      </c>
      <c r="O32" s="215">
        <v>0.29922879177377892</v>
      </c>
    </row>
    <row r="33" spans="1:15" ht="15" customHeight="1">
      <c r="A33" s="212">
        <v>5</v>
      </c>
      <c r="B33" s="213" t="s">
        <v>47</v>
      </c>
      <c r="C33" s="210">
        <v>1289</v>
      </c>
      <c r="D33" s="214">
        <v>224</v>
      </c>
      <c r="E33" s="215">
        <v>0.17377812257564004</v>
      </c>
      <c r="F33" s="214">
        <v>290</v>
      </c>
      <c r="G33" s="215">
        <v>0.22498060512024826</v>
      </c>
      <c r="H33" s="214">
        <v>253</v>
      </c>
      <c r="I33" s="215">
        <v>0.19627618308766487</v>
      </c>
      <c r="J33" s="214">
        <v>301</v>
      </c>
      <c r="K33" s="215">
        <v>0.2335143522110163</v>
      </c>
      <c r="L33" s="214">
        <v>149</v>
      </c>
      <c r="M33" s="215">
        <v>0.11559348332040341</v>
      </c>
      <c r="N33" s="214">
        <v>72</v>
      </c>
      <c r="O33" s="215">
        <v>5.5857253685027156E-2</v>
      </c>
    </row>
    <row r="34" spans="1:15" s="21" customFormat="1" ht="15" customHeight="1">
      <c r="A34" s="208">
        <v>6</v>
      </c>
      <c r="B34" s="209" t="s">
        <v>19</v>
      </c>
      <c r="C34" s="210">
        <v>2388</v>
      </c>
      <c r="D34" s="210">
        <v>169</v>
      </c>
      <c r="E34" s="211">
        <v>7.0770519262981571E-2</v>
      </c>
      <c r="F34" s="210">
        <v>246</v>
      </c>
      <c r="G34" s="211">
        <v>0.10301507537688442</v>
      </c>
      <c r="H34" s="210">
        <v>330</v>
      </c>
      <c r="I34" s="211">
        <v>0.13819095477386933</v>
      </c>
      <c r="J34" s="210">
        <v>388</v>
      </c>
      <c r="K34" s="211">
        <v>0.1624790619765494</v>
      </c>
      <c r="L34" s="210">
        <v>377</v>
      </c>
      <c r="M34" s="211">
        <v>0.15787269681742044</v>
      </c>
      <c r="N34" s="210">
        <v>878</v>
      </c>
      <c r="O34" s="211">
        <v>0.36767169179229481</v>
      </c>
    </row>
    <row r="35" spans="1:15" s="21" customFormat="1" ht="15" customHeight="1">
      <c r="A35" s="473" t="s">
        <v>1559</v>
      </c>
      <c r="B35" s="473"/>
      <c r="C35" s="206">
        <v>34111</v>
      </c>
      <c r="D35" s="206">
        <v>2774</v>
      </c>
      <c r="E35" s="207">
        <v>8.132274046495265E-2</v>
      </c>
      <c r="F35" s="206">
        <v>4052</v>
      </c>
      <c r="G35" s="207">
        <v>0.11878866054938289</v>
      </c>
      <c r="H35" s="206">
        <v>4758</v>
      </c>
      <c r="I35" s="207">
        <v>0.13948579637067221</v>
      </c>
      <c r="J35" s="206">
        <v>6005</v>
      </c>
      <c r="K35" s="207">
        <v>0.1760429187065756</v>
      </c>
      <c r="L35" s="206">
        <v>5339</v>
      </c>
      <c r="M35" s="207">
        <v>0.15651842514144998</v>
      </c>
      <c r="N35" s="206">
        <v>11183</v>
      </c>
      <c r="O35" s="207">
        <v>0.32784145876696669</v>
      </c>
    </row>
    <row r="36" spans="1:15" ht="15" customHeight="1">
      <c r="A36" s="212">
        <v>1</v>
      </c>
      <c r="B36" s="213" t="s">
        <v>26</v>
      </c>
      <c r="C36" s="210">
        <v>1048</v>
      </c>
      <c r="D36" s="214">
        <v>91</v>
      </c>
      <c r="E36" s="215">
        <v>8.6832061068702296E-2</v>
      </c>
      <c r="F36" s="214">
        <v>140</v>
      </c>
      <c r="G36" s="215">
        <v>0.13358778625954199</v>
      </c>
      <c r="H36" s="214">
        <v>156</v>
      </c>
      <c r="I36" s="215">
        <v>0.14885496183206107</v>
      </c>
      <c r="J36" s="214">
        <v>169</v>
      </c>
      <c r="K36" s="215">
        <v>0.16125954198473283</v>
      </c>
      <c r="L36" s="214">
        <v>145</v>
      </c>
      <c r="M36" s="215">
        <v>0.13835877862595419</v>
      </c>
      <c r="N36" s="214">
        <v>347</v>
      </c>
      <c r="O36" s="215">
        <v>0.33110687022900764</v>
      </c>
    </row>
    <row r="37" spans="1:15" ht="17.100000000000001" customHeight="1">
      <c r="A37" s="212">
        <v>2</v>
      </c>
      <c r="B37" s="213" t="s">
        <v>27</v>
      </c>
      <c r="C37" s="210">
        <v>2469</v>
      </c>
      <c r="D37" s="214">
        <v>236</v>
      </c>
      <c r="E37" s="215">
        <v>9.5585257189145401E-2</v>
      </c>
      <c r="F37" s="214">
        <v>236</v>
      </c>
      <c r="G37" s="215">
        <v>9.5585257189145401E-2</v>
      </c>
      <c r="H37" s="214">
        <v>322</v>
      </c>
      <c r="I37" s="215">
        <v>0.13041717294451194</v>
      </c>
      <c r="J37" s="214">
        <v>395</v>
      </c>
      <c r="K37" s="215">
        <v>0.159983799108951</v>
      </c>
      <c r="L37" s="214">
        <v>410</v>
      </c>
      <c r="M37" s="215">
        <v>0.16605913325232888</v>
      </c>
      <c r="N37" s="214">
        <v>870</v>
      </c>
      <c r="O37" s="215">
        <v>0.35236938031591736</v>
      </c>
    </row>
    <row r="38" spans="1:15" ht="15" customHeight="1">
      <c r="A38" s="212">
        <v>3</v>
      </c>
      <c r="B38" s="213" t="s">
        <v>28</v>
      </c>
      <c r="C38" s="210">
        <v>1567</v>
      </c>
      <c r="D38" s="214">
        <v>152</v>
      </c>
      <c r="E38" s="215">
        <v>9.7000638162093172E-2</v>
      </c>
      <c r="F38" s="214">
        <v>230</v>
      </c>
      <c r="G38" s="215">
        <v>0.1467772814294831</v>
      </c>
      <c r="H38" s="214">
        <v>229</v>
      </c>
      <c r="I38" s="215">
        <v>0.14613911933631143</v>
      </c>
      <c r="J38" s="214">
        <v>277</v>
      </c>
      <c r="K38" s="215">
        <v>0.17677089980855137</v>
      </c>
      <c r="L38" s="214">
        <v>230</v>
      </c>
      <c r="M38" s="215">
        <v>0.1467772814294831</v>
      </c>
      <c r="N38" s="214">
        <v>449</v>
      </c>
      <c r="O38" s="215">
        <v>0.28653477983407788</v>
      </c>
    </row>
    <row r="39" spans="1:15" ht="15" customHeight="1">
      <c r="A39" s="212">
        <v>4</v>
      </c>
      <c r="B39" s="213" t="s">
        <v>107</v>
      </c>
      <c r="C39" s="210">
        <v>3578</v>
      </c>
      <c r="D39" s="214">
        <v>264</v>
      </c>
      <c r="E39" s="215">
        <v>7.3784237003912803E-2</v>
      </c>
      <c r="F39" s="214">
        <v>372</v>
      </c>
      <c r="G39" s="215">
        <v>0.10396869759642258</v>
      </c>
      <c r="H39" s="214">
        <v>440</v>
      </c>
      <c r="I39" s="215">
        <v>0.12297372833985466</v>
      </c>
      <c r="J39" s="214">
        <v>577</v>
      </c>
      <c r="K39" s="215">
        <v>0.16126327557294579</v>
      </c>
      <c r="L39" s="214">
        <v>568</v>
      </c>
      <c r="M39" s="215">
        <v>0.15874790385690329</v>
      </c>
      <c r="N39" s="214">
        <v>1357</v>
      </c>
      <c r="O39" s="215">
        <v>0.37926215762996085</v>
      </c>
    </row>
    <row r="40" spans="1:15" ht="15" customHeight="1">
      <c r="A40" s="212">
        <v>5</v>
      </c>
      <c r="B40" s="213" t="s">
        <v>29</v>
      </c>
      <c r="C40" s="210">
        <v>9327</v>
      </c>
      <c r="D40" s="214">
        <v>737</v>
      </c>
      <c r="E40" s="215">
        <v>7.9017905006969008E-2</v>
      </c>
      <c r="F40" s="214">
        <v>1085</v>
      </c>
      <c r="G40" s="215">
        <v>0.11632893749329902</v>
      </c>
      <c r="H40" s="214">
        <v>1308</v>
      </c>
      <c r="I40" s="215">
        <v>0.14023801865551624</v>
      </c>
      <c r="J40" s="214">
        <v>1619</v>
      </c>
      <c r="K40" s="215">
        <v>0.17358207354990887</v>
      </c>
      <c r="L40" s="214">
        <v>1454</v>
      </c>
      <c r="M40" s="215">
        <v>0.15589149780207998</v>
      </c>
      <c r="N40" s="214">
        <v>3124</v>
      </c>
      <c r="O40" s="215">
        <v>0.33494156749222687</v>
      </c>
    </row>
    <row r="41" spans="1:15" ht="15" customHeight="1">
      <c r="A41" s="212">
        <v>6</v>
      </c>
      <c r="B41" s="213" t="s">
        <v>30</v>
      </c>
      <c r="C41" s="210">
        <v>3338</v>
      </c>
      <c r="D41" s="214">
        <v>241</v>
      </c>
      <c r="E41" s="215">
        <v>7.219892150988616E-2</v>
      </c>
      <c r="F41" s="214">
        <v>331</v>
      </c>
      <c r="G41" s="215">
        <v>9.9161174355901743E-2</v>
      </c>
      <c r="H41" s="214">
        <v>439</v>
      </c>
      <c r="I41" s="215">
        <v>0.13151587777112042</v>
      </c>
      <c r="J41" s="214">
        <v>607</v>
      </c>
      <c r="K41" s="215">
        <v>0.18184541641701618</v>
      </c>
      <c r="L41" s="214">
        <v>570</v>
      </c>
      <c r="M41" s="215">
        <v>0.170760934691432</v>
      </c>
      <c r="N41" s="214">
        <v>1150</v>
      </c>
      <c r="O41" s="215">
        <v>0.3445176752546435</v>
      </c>
    </row>
    <row r="42" spans="1:15" ht="15" customHeight="1">
      <c r="A42" s="212">
        <v>7</v>
      </c>
      <c r="B42" s="213" t="s">
        <v>31</v>
      </c>
      <c r="C42" s="210">
        <v>1487</v>
      </c>
      <c r="D42" s="214">
        <v>132</v>
      </c>
      <c r="E42" s="215">
        <v>8.876933422999328E-2</v>
      </c>
      <c r="F42" s="214">
        <v>260</v>
      </c>
      <c r="G42" s="215">
        <v>0.17484868863483524</v>
      </c>
      <c r="H42" s="214">
        <v>263</v>
      </c>
      <c r="I42" s="215">
        <v>0.17686617350369871</v>
      </c>
      <c r="J42" s="214">
        <v>327</v>
      </c>
      <c r="K42" s="215">
        <v>0.2199058507061197</v>
      </c>
      <c r="L42" s="214">
        <v>254</v>
      </c>
      <c r="M42" s="215">
        <v>0.17081371889710828</v>
      </c>
      <c r="N42" s="214">
        <v>251</v>
      </c>
      <c r="O42" s="215">
        <v>0.16879623402824478</v>
      </c>
    </row>
    <row r="43" spans="1:15" ht="15" customHeight="1">
      <c r="A43" s="208">
        <v>8</v>
      </c>
      <c r="B43" s="209" t="s">
        <v>109</v>
      </c>
      <c r="C43" s="210">
        <v>11297</v>
      </c>
      <c r="D43" s="210">
        <v>921</v>
      </c>
      <c r="E43" s="211">
        <v>8.1526068867841014E-2</v>
      </c>
      <c r="F43" s="210">
        <v>1398</v>
      </c>
      <c r="G43" s="211">
        <v>0.12374966805346552</v>
      </c>
      <c r="H43" s="210">
        <v>1601</v>
      </c>
      <c r="I43" s="211">
        <v>0.14171904045321768</v>
      </c>
      <c r="J43" s="210">
        <v>2034</v>
      </c>
      <c r="K43" s="211">
        <v>0.18004780030096484</v>
      </c>
      <c r="L43" s="210">
        <v>1708</v>
      </c>
      <c r="M43" s="211">
        <v>0.15119058157032841</v>
      </c>
      <c r="N43" s="210">
        <v>3635</v>
      </c>
      <c r="O43" s="211">
        <v>0.32176684075418255</v>
      </c>
    </row>
    <row r="44" spans="1:15" ht="15" customHeight="1">
      <c r="A44" s="420" t="s">
        <v>1566</v>
      </c>
      <c r="B44" s="420"/>
      <c r="C44" s="206">
        <v>13955</v>
      </c>
      <c r="D44" s="206">
        <v>1279</v>
      </c>
      <c r="E44" s="207">
        <v>9.1651737728412758E-2</v>
      </c>
      <c r="F44" s="206">
        <v>1616</v>
      </c>
      <c r="G44" s="207">
        <v>0.11580078824793981</v>
      </c>
      <c r="H44" s="206">
        <v>1955</v>
      </c>
      <c r="I44" s="207">
        <v>0.14009315657470442</v>
      </c>
      <c r="J44" s="206">
        <v>2549</v>
      </c>
      <c r="K44" s="207">
        <v>0.18265854532425654</v>
      </c>
      <c r="L44" s="206">
        <v>2295</v>
      </c>
      <c r="M44" s="207">
        <v>0.16445718380508778</v>
      </c>
      <c r="N44" s="206">
        <v>4261</v>
      </c>
      <c r="O44" s="207">
        <v>0.3053385883195987</v>
      </c>
    </row>
    <row r="45" spans="1:15" ht="15" customHeight="1">
      <c r="A45" s="212">
        <v>1</v>
      </c>
      <c r="B45" s="213" t="s">
        <v>22</v>
      </c>
      <c r="C45" s="210">
        <v>2393</v>
      </c>
      <c r="D45" s="214">
        <v>178</v>
      </c>
      <c r="E45" s="215">
        <v>7.4383618888424569E-2</v>
      </c>
      <c r="F45" s="214">
        <v>235</v>
      </c>
      <c r="G45" s="215">
        <v>9.8203092352695365E-2</v>
      </c>
      <c r="H45" s="214">
        <v>276</v>
      </c>
      <c r="I45" s="215">
        <v>0.11533639782699541</v>
      </c>
      <c r="J45" s="214">
        <v>440</v>
      </c>
      <c r="K45" s="215">
        <v>0.18386961972419558</v>
      </c>
      <c r="L45" s="214">
        <v>408</v>
      </c>
      <c r="M45" s="215">
        <v>0.17049728374425407</v>
      </c>
      <c r="N45" s="214">
        <v>856</v>
      </c>
      <c r="O45" s="215">
        <v>0.35770998746343502</v>
      </c>
    </row>
    <row r="46" spans="1:15" ht="15" customHeight="1">
      <c r="A46" s="212">
        <v>3</v>
      </c>
      <c r="B46" s="213" t="s">
        <v>23</v>
      </c>
      <c r="C46" s="210">
        <v>4322</v>
      </c>
      <c r="D46" s="214">
        <v>437</v>
      </c>
      <c r="E46" s="215">
        <v>0.1011105969458584</v>
      </c>
      <c r="F46" s="214">
        <v>526</v>
      </c>
      <c r="G46" s="215">
        <v>0.12170291531698288</v>
      </c>
      <c r="H46" s="214">
        <v>620</v>
      </c>
      <c r="I46" s="215">
        <v>0.14345210550670986</v>
      </c>
      <c r="J46" s="214">
        <v>778</v>
      </c>
      <c r="K46" s="215">
        <v>0.18000925497454881</v>
      </c>
      <c r="L46" s="214">
        <v>775</v>
      </c>
      <c r="M46" s="215">
        <v>0.17931513188338732</v>
      </c>
      <c r="N46" s="214">
        <v>1186</v>
      </c>
      <c r="O46" s="215">
        <v>0.27440999537251271</v>
      </c>
    </row>
    <row r="47" spans="1:15" ht="15" customHeight="1">
      <c r="A47" s="212">
        <v>4</v>
      </c>
      <c r="B47" s="213" t="s">
        <v>25</v>
      </c>
      <c r="C47" s="210">
        <v>3018</v>
      </c>
      <c r="D47" s="214">
        <v>219</v>
      </c>
      <c r="E47" s="215">
        <v>7.2564612326043734E-2</v>
      </c>
      <c r="F47" s="214">
        <v>264</v>
      </c>
      <c r="G47" s="215">
        <v>8.74751491053678E-2</v>
      </c>
      <c r="H47" s="214">
        <v>366</v>
      </c>
      <c r="I47" s="215">
        <v>0.12127236580516898</v>
      </c>
      <c r="J47" s="214">
        <v>528</v>
      </c>
      <c r="K47" s="215">
        <v>0.1749502982107356</v>
      </c>
      <c r="L47" s="214">
        <v>449</v>
      </c>
      <c r="M47" s="215">
        <v>0.14877402253147781</v>
      </c>
      <c r="N47" s="214">
        <v>1192</v>
      </c>
      <c r="O47" s="215">
        <v>0.39496355202120609</v>
      </c>
    </row>
    <row r="48" spans="1:15" ht="15" customHeight="1">
      <c r="A48" s="208">
        <v>2</v>
      </c>
      <c r="B48" s="209" t="s">
        <v>24</v>
      </c>
      <c r="C48" s="210">
        <v>4222</v>
      </c>
      <c r="D48" s="210" t="s">
        <v>90</v>
      </c>
      <c r="E48" s="211">
        <v>0.10540028422548556</v>
      </c>
      <c r="F48" s="210">
        <v>591</v>
      </c>
      <c r="G48" s="211">
        <v>0.13998105163429655</v>
      </c>
      <c r="H48" s="210">
        <v>693</v>
      </c>
      <c r="I48" s="211">
        <v>0.16414021790620559</v>
      </c>
      <c r="J48" s="210">
        <v>803</v>
      </c>
      <c r="K48" s="211">
        <v>0.19019422074846046</v>
      </c>
      <c r="L48" s="210">
        <v>663</v>
      </c>
      <c r="M48" s="211">
        <v>0.15703458076740881</v>
      </c>
      <c r="N48" s="210">
        <v>1027</v>
      </c>
      <c r="O48" s="211">
        <v>0.24324964471814306</v>
      </c>
    </row>
    <row r="49" spans="1:15" s="21" customFormat="1" ht="15" customHeight="1">
      <c r="A49" s="473" t="s">
        <v>1560</v>
      </c>
      <c r="B49" s="473"/>
      <c r="C49" s="206">
        <v>11177</v>
      </c>
      <c r="D49" s="206">
        <v>1016</v>
      </c>
      <c r="E49" s="207">
        <v>9.0900957323074169E-2</v>
      </c>
      <c r="F49" s="206">
        <v>1461</v>
      </c>
      <c r="G49" s="207">
        <v>0.13071486087501119</v>
      </c>
      <c r="H49" s="206">
        <v>1662</v>
      </c>
      <c r="I49" s="207">
        <v>0.14869821955802093</v>
      </c>
      <c r="J49" s="206">
        <v>1792</v>
      </c>
      <c r="K49" s="207">
        <v>0.1603292475619576</v>
      </c>
      <c r="L49" s="206">
        <v>1755</v>
      </c>
      <c r="M49" s="207">
        <v>0.15701887805314485</v>
      </c>
      <c r="N49" s="206">
        <v>3491</v>
      </c>
      <c r="O49" s="207">
        <v>0.31233783662879128</v>
      </c>
    </row>
    <row r="50" spans="1:15" ht="15" customHeight="1">
      <c r="A50" s="212">
        <v>1</v>
      </c>
      <c r="B50" s="213" t="s">
        <v>34</v>
      </c>
      <c r="C50" s="210">
        <v>3859</v>
      </c>
      <c r="D50" s="214">
        <v>252</v>
      </c>
      <c r="E50" s="215">
        <v>6.5301891681782839E-2</v>
      </c>
      <c r="F50" s="214">
        <v>376</v>
      </c>
      <c r="G50" s="215">
        <v>9.7434568541072811E-2</v>
      </c>
      <c r="H50" s="214">
        <v>539</v>
      </c>
      <c r="I50" s="215">
        <v>0.13967349054159109</v>
      </c>
      <c r="J50" s="214">
        <v>651</v>
      </c>
      <c r="K50" s="215">
        <v>0.16869655351127236</v>
      </c>
      <c r="L50" s="214">
        <v>651</v>
      </c>
      <c r="M50" s="215">
        <v>0.16869655351127236</v>
      </c>
      <c r="N50" s="214">
        <v>1390</v>
      </c>
      <c r="O50" s="215">
        <v>0.36019694221300858</v>
      </c>
    </row>
    <row r="51" spans="1:15" ht="15" customHeight="1">
      <c r="A51" s="212">
        <v>1</v>
      </c>
      <c r="B51" s="213" t="s">
        <v>115</v>
      </c>
      <c r="C51" s="210">
        <v>800</v>
      </c>
      <c r="D51" s="214">
        <v>69</v>
      </c>
      <c r="E51" s="215">
        <v>8.6249999999999993E-2</v>
      </c>
      <c r="F51" s="214">
        <v>121</v>
      </c>
      <c r="G51" s="215">
        <v>0.15125</v>
      </c>
      <c r="H51" s="214">
        <v>110</v>
      </c>
      <c r="I51" s="215">
        <v>0.13750000000000001</v>
      </c>
      <c r="J51" s="214">
        <v>133</v>
      </c>
      <c r="K51" s="215">
        <v>0.16625000000000001</v>
      </c>
      <c r="L51" s="214">
        <v>118</v>
      </c>
      <c r="M51" s="215">
        <v>0.14749999999999999</v>
      </c>
      <c r="N51" s="214">
        <v>249</v>
      </c>
      <c r="O51" s="215">
        <v>0.31125000000000003</v>
      </c>
    </row>
    <row r="52" spans="1:15" ht="15" customHeight="1">
      <c r="A52" s="212">
        <v>3</v>
      </c>
      <c r="B52" s="213" t="s">
        <v>32</v>
      </c>
      <c r="C52" s="210">
        <v>1689</v>
      </c>
      <c r="D52" s="214">
        <v>181</v>
      </c>
      <c r="E52" s="215">
        <v>0.10716400236826525</v>
      </c>
      <c r="F52" s="214">
        <v>243</v>
      </c>
      <c r="G52" s="215">
        <v>0.14387211367673181</v>
      </c>
      <c r="H52" s="214">
        <v>268</v>
      </c>
      <c r="I52" s="215">
        <v>0.1586737714624038</v>
      </c>
      <c r="J52" s="214">
        <v>260</v>
      </c>
      <c r="K52" s="215">
        <v>0.15393724097098876</v>
      </c>
      <c r="L52" s="214">
        <v>276</v>
      </c>
      <c r="M52" s="215">
        <v>0.16341030195381884</v>
      </c>
      <c r="N52" s="214">
        <v>461</v>
      </c>
      <c r="O52" s="215">
        <v>0.27294256956779162</v>
      </c>
    </row>
    <row r="53" spans="1:15" ht="15" customHeight="1">
      <c r="A53" s="212">
        <v>4</v>
      </c>
      <c r="B53" s="213" t="s">
        <v>33</v>
      </c>
      <c r="C53" s="216">
        <v>1320</v>
      </c>
      <c r="D53" s="214">
        <v>138</v>
      </c>
      <c r="E53" s="215">
        <v>0.10454545454545454</v>
      </c>
      <c r="F53" s="214">
        <v>182</v>
      </c>
      <c r="G53" s="215">
        <v>0.13787878787878788</v>
      </c>
      <c r="H53" s="214">
        <v>236</v>
      </c>
      <c r="I53" s="215">
        <v>0.1787878787878788</v>
      </c>
      <c r="J53" s="214">
        <v>217</v>
      </c>
      <c r="K53" s="215">
        <v>0.1643939393939394</v>
      </c>
      <c r="L53" s="214">
        <v>201</v>
      </c>
      <c r="M53" s="215">
        <v>0.15227272727272728</v>
      </c>
      <c r="N53" s="214">
        <v>346</v>
      </c>
      <c r="O53" s="215">
        <v>0.26212121212121214</v>
      </c>
    </row>
    <row r="54" spans="1:15" ht="15" customHeight="1">
      <c r="A54" s="212">
        <v>14</v>
      </c>
      <c r="B54" s="213" t="s">
        <v>45</v>
      </c>
      <c r="C54" s="210">
        <v>1616</v>
      </c>
      <c r="D54" s="214">
        <v>171</v>
      </c>
      <c r="E54" s="215">
        <v>0.10581683168316831</v>
      </c>
      <c r="F54" s="214">
        <v>234</v>
      </c>
      <c r="G54" s="215">
        <v>0.14480198019801979</v>
      </c>
      <c r="H54" s="214">
        <v>209</v>
      </c>
      <c r="I54" s="215">
        <v>0.12933168316831684</v>
      </c>
      <c r="J54" s="214">
        <v>235</v>
      </c>
      <c r="K54" s="215">
        <v>0.14542079207920791</v>
      </c>
      <c r="L54" s="214">
        <v>236</v>
      </c>
      <c r="M54" s="215">
        <v>0.14603960396039603</v>
      </c>
      <c r="N54" s="214">
        <v>531</v>
      </c>
      <c r="O54" s="215">
        <v>0.3285891089108911</v>
      </c>
    </row>
    <row r="55" spans="1:15">
      <c r="A55" s="208">
        <v>2</v>
      </c>
      <c r="B55" s="209" t="s">
        <v>117</v>
      </c>
      <c r="C55" s="210">
        <v>1893</v>
      </c>
      <c r="D55" s="214">
        <v>205</v>
      </c>
      <c r="E55" s="215">
        <v>0.10829371368198626</v>
      </c>
      <c r="F55" s="214">
        <v>305</v>
      </c>
      <c r="G55" s="215">
        <v>0.16111991547807714</v>
      </c>
      <c r="H55" s="214">
        <v>300</v>
      </c>
      <c r="I55" s="215">
        <v>0.15847860538827258</v>
      </c>
      <c r="J55" s="214">
        <v>296</v>
      </c>
      <c r="K55" s="215">
        <v>0.15636555731642895</v>
      </c>
      <c r="L55" s="214">
        <v>273</v>
      </c>
      <c r="M55" s="215">
        <v>0.14421553090332806</v>
      </c>
      <c r="N55" s="214">
        <v>514</v>
      </c>
      <c r="O55" s="215">
        <v>0.27152667723190704</v>
      </c>
    </row>
    <row r="56" spans="1:15" ht="15">
      <c r="A56" s="473" t="s">
        <v>1561</v>
      </c>
      <c r="B56" s="473"/>
      <c r="C56" s="206">
        <v>5982</v>
      </c>
      <c r="D56" s="206">
        <v>615</v>
      </c>
      <c r="E56" s="207">
        <v>0.10280842527582748</v>
      </c>
      <c r="F56" s="206">
        <v>834</v>
      </c>
      <c r="G56" s="207">
        <v>0.13941825476429287</v>
      </c>
      <c r="H56" s="206">
        <v>921</v>
      </c>
      <c r="I56" s="207">
        <v>0.15396188565697091</v>
      </c>
      <c r="J56" s="206">
        <v>1004</v>
      </c>
      <c r="K56" s="207">
        <v>0.16783684386492811</v>
      </c>
      <c r="L56" s="206">
        <v>954</v>
      </c>
      <c r="M56" s="207">
        <v>0.15947843530591777</v>
      </c>
      <c r="N56" s="206">
        <v>1654</v>
      </c>
      <c r="O56" s="207">
        <v>0.27649615513206288</v>
      </c>
    </row>
    <row r="57" spans="1:15">
      <c r="A57" s="212">
        <v>3</v>
      </c>
      <c r="B57" s="213" t="s">
        <v>36</v>
      </c>
      <c r="C57" s="214">
        <v>1022</v>
      </c>
      <c r="D57" s="214">
        <v>170</v>
      </c>
      <c r="E57" s="215">
        <v>0.16634050880626222</v>
      </c>
      <c r="F57" s="214">
        <v>236</v>
      </c>
      <c r="G57" s="215">
        <v>0.2309197651663405</v>
      </c>
      <c r="H57" s="214">
        <v>214</v>
      </c>
      <c r="I57" s="215">
        <v>0.20939334637964774</v>
      </c>
      <c r="J57" s="214">
        <v>193</v>
      </c>
      <c r="K57" s="215">
        <v>0.18884540117416829</v>
      </c>
      <c r="L57" s="214">
        <v>108</v>
      </c>
      <c r="M57" s="215">
        <v>0.10567514677103718</v>
      </c>
      <c r="N57" s="214">
        <v>101</v>
      </c>
      <c r="O57" s="215">
        <v>9.8825831702544026E-2</v>
      </c>
    </row>
    <row r="58" spans="1:15">
      <c r="A58" s="212">
        <v>11</v>
      </c>
      <c r="B58" s="217" t="s">
        <v>43</v>
      </c>
      <c r="C58" s="214">
        <v>2176</v>
      </c>
      <c r="D58" s="214">
        <v>236</v>
      </c>
      <c r="E58" s="215">
        <v>0.10845588235294118</v>
      </c>
      <c r="F58" s="214">
        <v>304</v>
      </c>
      <c r="G58" s="215">
        <v>0.13970588235294118</v>
      </c>
      <c r="H58" s="214">
        <v>339</v>
      </c>
      <c r="I58" s="215">
        <v>0.15579044117647059</v>
      </c>
      <c r="J58" s="214">
        <v>392</v>
      </c>
      <c r="K58" s="215">
        <v>0.18014705882352941</v>
      </c>
      <c r="L58" s="214">
        <v>361</v>
      </c>
      <c r="M58" s="215">
        <v>0.16590073529411764</v>
      </c>
      <c r="N58" s="214">
        <v>544</v>
      </c>
      <c r="O58" s="215">
        <v>0.25</v>
      </c>
    </row>
    <row r="59" spans="1:15">
      <c r="A59" s="212">
        <v>17</v>
      </c>
      <c r="B59" s="213" t="s">
        <v>48</v>
      </c>
      <c r="C59" s="214">
        <v>2784</v>
      </c>
      <c r="D59" s="214">
        <v>209</v>
      </c>
      <c r="E59" s="215">
        <v>7.5071839080459765E-2</v>
      </c>
      <c r="F59" s="214">
        <v>294</v>
      </c>
      <c r="G59" s="215">
        <v>0.10560344827586207</v>
      </c>
      <c r="H59" s="214">
        <v>368</v>
      </c>
      <c r="I59" s="215">
        <v>0.13218390804597702</v>
      </c>
      <c r="J59" s="214">
        <v>419</v>
      </c>
      <c r="K59" s="215">
        <v>0.1505028735632184</v>
      </c>
      <c r="L59" s="214">
        <v>485</v>
      </c>
      <c r="M59" s="215">
        <v>0.17420977011494254</v>
      </c>
      <c r="N59" s="214">
        <v>1009</v>
      </c>
      <c r="O59" s="215">
        <v>0.36242816091954022</v>
      </c>
    </row>
  </sheetData>
  <mergeCells count="19">
    <mergeCell ref="A15:B15"/>
    <mergeCell ref="A21:B21"/>
    <mergeCell ref="A22:B22"/>
    <mergeCell ref="A5:B5"/>
    <mergeCell ref="A6:B6"/>
    <mergeCell ref="A7:B7"/>
    <mergeCell ref="A8:B8"/>
    <mergeCell ref="A10:B10"/>
    <mergeCell ref="A1:O1"/>
    <mergeCell ref="A2:O2"/>
    <mergeCell ref="A3:A4"/>
    <mergeCell ref="B3:B4"/>
    <mergeCell ref="C3:C4"/>
    <mergeCell ref="D3:O3"/>
    <mergeCell ref="A28:B28"/>
    <mergeCell ref="A35:B35"/>
    <mergeCell ref="A44:B44"/>
    <mergeCell ref="A49:B49"/>
    <mergeCell ref="A56:B56"/>
  </mergeCells>
  <printOptions horizontalCentered="1" verticalCentered="1"/>
  <pageMargins left="0.78740157480314965" right="0.39370078740157483" top="0.59055118110236227" bottom="0.59055118110236227" header="0" footer="0"/>
  <pageSetup paperSize="9"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8"/>
  <sheetViews>
    <sheetView view="pageBreakPreview" topLeftCell="A37" zoomScale="50" zoomScaleNormal="100" zoomScaleSheetLayoutView="50" workbookViewId="0">
      <selection activeCell="S16" sqref="S16"/>
    </sheetView>
  </sheetViews>
  <sheetFormatPr defaultRowHeight="12.75"/>
  <cols>
    <col min="1" max="1" width="7.5703125" style="389" customWidth="1"/>
    <col min="2" max="2" width="40.7109375" style="139" customWidth="1"/>
    <col min="3" max="3" width="15.5703125" style="389" bestFit="1" customWidth="1"/>
    <col min="4" max="6" width="13.5703125" style="389" bestFit="1" customWidth="1"/>
    <col min="7" max="7" width="15.5703125" style="389" bestFit="1" customWidth="1"/>
    <col min="8" max="8" width="13.5703125" style="389" bestFit="1" customWidth="1"/>
    <col min="9" max="10" width="11.5703125" style="389" bestFit="1" customWidth="1"/>
    <col min="11" max="11" width="13.5703125" style="389" bestFit="1" customWidth="1"/>
    <col min="12" max="12" width="11.5703125" style="389" bestFit="1" customWidth="1"/>
    <col min="13" max="14" width="13.5703125" style="389" bestFit="1" customWidth="1"/>
    <col min="15" max="17" width="9.140625" style="389"/>
    <col min="18" max="18" width="8.5703125" style="389" bestFit="1" customWidth="1"/>
    <col min="19" max="16384" width="9.140625" style="389"/>
  </cols>
  <sheetData>
    <row r="1" spans="1:27" ht="15.75">
      <c r="A1" s="443" t="s">
        <v>220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</row>
    <row r="2" spans="1:27" s="387" customFormat="1" ht="39.75" customHeight="1">
      <c r="A2" s="492" t="s">
        <v>442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</row>
    <row r="3" spans="1:27" s="7" customFormat="1" ht="39.75" customHeight="1">
      <c r="A3" s="446" t="s">
        <v>221</v>
      </c>
      <c r="B3" s="495" t="s">
        <v>222</v>
      </c>
      <c r="C3" s="496" t="s">
        <v>1483</v>
      </c>
      <c r="D3" s="427"/>
      <c r="E3" s="427"/>
      <c r="F3" s="497"/>
      <c r="G3" s="498" t="s">
        <v>1484</v>
      </c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99" t="s">
        <v>223</v>
      </c>
      <c r="Z3" s="499"/>
      <c r="AA3" s="499"/>
    </row>
    <row r="4" spans="1:27" s="7" customFormat="1" ht="42.75" customHeight="1">
      <c r="A4" s="446"/>
      <c r="B4" s="495"/>
      <c r="C4" s="496" t="s">
        <v>433</v>
      </c>
      <c r="D4" s="427" t="s">
        <v>225</v>
      </c>
      <c r="E4" s="446" t="s">
        <v>434</v>
      </c>
      <c r="F4" s="500"/>
      <c r="G4" s="509" t="s">
        <v>433</v>
      </c>
      <c r="H4" s="427" t="s">
        <v>225</v>
      </c>
      <c r="I4" s="446" t="s">
        <v>434</v>
      </c>
      <c r="J4" s="495"/>
      <c r="K4" s="496" t="s">
        <v>435</v>
      </c>
      <c r="L4" s="427"/>
      <c r="M4" s="427"/>
      <c r="N4" s="427"/>
      <c r="O4" s="427"/>
      <c r="P4" s="497"/>
      <c r="Q4" s="498" t="s">
        <v>436</v>
      </c>
      <c r="R4" s="427"/>
      <c r="S4" s="427"/>
      <c r="T4" s="427"/>
      <c r="U4" s="427"/>
      <c r="V4" s="427"/>
      <c r="W4" s="427"/>
      <c r="X4" s="501"/>
      <c r="Y4" s="502" t="s">
        <v>1485</v>
      </c>
      <c r="Z4" s="503"/>
      <c r="AA4" s="504" t="s">
        <v>1486</v>
      </c>
    </row>
    <row r="5" spans="1:27" s="7" customFormat="1" ht="28.5" customHeight="1">
      <c r="A5" s="446"/>
      <c r="B5" s="495"/>
      <c r="C5" s="496"/>
      <c r="D5" s="427"/>
      <c r="E5" s="446"/>
      <c r="F5" s="500"/>
      <c r="G5" s="509"/>
      <c r="H5" s="427"/>
      <c r="I5" s="446"/>
      <c r="J5" s="495"/>
      <c r="K5" s="496" t="s">
        <v>437</v>
      </c>
      <c r="L5" s="427"/>
      <c r="M5" s="508" t="s">
        <v>438</v>
      </c>
      <c r="N5" s="427"/>
      <c r="O5" s="427" t="s">
        <v>439</v>
      </c>
      <c r="P5" s="497"/>
      <c r="Q5" s="498" t="s">
        <v>235</v>
      </c>
      <c r="R5" s="427"/>
      <c r="S5" s="505" t="s">
        <v>1432</v>
      </c>
      <c r="T5" s="427"/>
      <c r="U5" s="446" t="s">
        <v>440</v>
      </c>
      <c r="V5" s="427"/>
      <c r="W5" s="446" t="s">
        <v>441</v>
      </c>
      <c r="X5" s="501"/>
      <c r="Y5" s="502" t="s">
        <v>224</v>
      </c>
      <c r="Z5" s="503" t="s">
        <v>227</v>
      </c>
      <c r="AA5" s="504"/>
    </row>
    <row r="6" spans="1:27" s="7" customFormat="1" ht="30" customHeight="1">
      <c r="A6" s="446"/>
      <c r="B6" s="495"/>
      <c r="C6" s="496"/>
      <c r="D6" s="427"/>
      <c r="E6" s="380" t="s">
        <v>226</v>
      </c>
      <c r="F6" s="398" t="s">
        <v>225</v>
      </c>
      <c r="G6" s="509"/>
      <c r="H6" s="427"/>
      <c r="I6" s="380" t="s">
        <v>226</v>
      </c>
      <c r="J6" s="400" t="s">
        <v>225</v>
      </c>
      <c r="K6" s="399" t="s">
        <v>226</v>
      </c>
      <c r="L6" s="380" t="s">
        <v>225</v>
      </c>
      <c r="M6" s="380" t="s">
        <v>226</v>
      </c>
      <c r="N6" s="380" t="s">
        <v>225</v>
      </c>
      <c r="O6" s="380" t="s">
        <v>226</v>
      </c>
      <c r="P6" s="398" t="s">
        <v>225</v>
      </c>
      <c r="Q6" s="403" t="s">
        <v>226</v>
      </c>
      <c r="R6" s="380" t="s">
        <v>225</v>
      </c>
      <c r="S6" s="380" t="s">
        <v>226</v>
      </c>
      <c r="T6" s="380" t="s">
        <v>225</v>
      </c>
      <c r="U6" s="380" t="s">
        <v>226</v>
      </c>
      <c r="V6" s="380" t="s">
        <v>225</v>
      </c>
      <c r="W6" s="380" t="s">
        <v>226</v>
      </c>
      <c r="X6" s="400" t="s">
        <v>225</v>
      </c>
      <c r="Y6" s="502"/>
      <c r="Z6" s="503"/>
      <c r="AA6" s="504"/>
    </row>
    <row r="7" spans="1:27" s="7" customFormat="1" ht="12" customHeight="1">
      <c r="A7" s="493">
        <v>0</v>
      </c>
      <c r="B7" s="494"/>
      <c r="C7" s="315">
        <v>1</v>
      </c>
      <c r="D7" s="401">
        <v>2</v>
      </c>
      <c r="E7" s="401">
        <v>3</v>
      </c>
      <c r="F7" s="316">
        <v>4</v>
      </c>
      <c r="G7" s="318">
        <v>5</v>
      </c>
      <c r="H7" s="401">
        <v>6</v>
      </c>
      <c r="I7" s="401">
        <v>7</v>
      </c>
      <c r="J7" s="402">
        <v>8</v>
      </c>
      <c r="K7" s="315">
        <v>9</v>
      </c>
      <c r="L7" s="401">
        <v>10</v>
      </c>
      <c r="M7" s="401">
        <v>11</v>
      </c>
      <c r="N7" s="401">
        <v>12</v>
      </c>
      <c r="O7" s="401">
        <v>13</v>
      </c>
      <c r="P7" s="316">
        <v>14</v>
      </c>
      <c r="Q7" s="323">
        <v>15</v>
      </c>
      <c r="R7" s="401">
        <v>16</v>
      </c>
      <c r="S7" s="401">
        <v>17</v>
      </c>
      <c r="T7" s="401">
        <v>18</v>
      </c>
      <c r="U7" s="401">
        <v>19</v>
      </c>
      <c r="V7" s="401">
        <v>20</v>
      </c>
      <c r="W7" s="401">
        <v>21</v>
      </c>
      <c r="X7" s="402">
        <v>22</v>
      </c>
      <c r="Y7" s="315">
        <v>23</v>
      </c>
      <c r="Z7" s="401">
        <v>24</v>
      </c>
      <c r="AA7" s="401">
        <v>25</v>
      </c>
    </row>
    <row r="8" spans="1:27" s="19" customFormat="1" ht="15">
      <c r="A8" s="506" t="s">
        <v>60</v>
      </c>
      <c r="B8" s="507"/>
      <c r="C8" s="1">
        <v>98423</v>
      </c>
      <c r="D8" s="2">
        <v>45712</v>
      </c>
      <c r="E8" s="2">
        <v>8333</v>
      </c>
      <c r="F8" s="3">
        <v>4802</v>
      </c>
      <c r="G8" s="324">
        <v>140080</v>
      </c>
      <c r="H8" s="2">
        <v>73174</v>
      </c>
      <c r="I8" s="2">
        <v>2641</v>
      </c>
      <c r="J8" s="321">
        <v>1601</v>
      </c>
      <c r="K8" s="1">
        <v>11008</v>
      </c>
      <c r="L8" s="2">
        <v>5329</v>
      </c>
      <c r="M8" s="2">
        <v>56175</v>
      </c>
      <c r="N8" s="2">
        <v>27836</v>
      </c>
      <c r="O8" s="2">
        <v>51281</v>
      </c>
      <c r="P8" s="3">
        <v>28122</v>
      </c>
      <c r="Q8" s="319">
        <v>33613</v>
      </c>
      <c r="R8" s="2">
        <v>20204</v>
      </c>
      <c r="S8" s="2">
        <v>15704</v>
      </c>
      <c r="T8" s="2">
        <v>8821</v>
      </c>
      <c r="U8" s="2">
        <v>78862</v>
      </c>
      <c r="V8" s="2">
        <v>42750</v>
      </c>
      <c r="W8" s="2">
        <v>39301</v>
      </c>
      <c r="X8" s="321">
        <v>14271</v>
      </c>
      <c r="Y8" s="1">
        <v>120681</v>
      </c>
      <c r="Z8" s="2">
        <v>20792</v>
      </c>
      <c r="AA8" s="2">
        <v>11189</v>
      </c>
    </row>
    <row r="9" spans="1:27" s="7" customFormat="1" ht="15">
      <c r="A9" s="45" t="s">
        <v>1950</v>
      </c>
      <c r="B9" s="317" t="s">
        <v>329</v>
      </c>
      <c r="C9" s="4">
        <v>19550</v>
      </c>
      <c r="D9" s="5">
        <v>8475</v>
      </c>
      <c r="E9" s="5">
        <v>3703</v>
      </c>
      <c r="F9" s="6">
        <v>2058</v>
      </c>
      <c r="G9" s="325">
        <v>23489</v>
      </c>
      <c r="H9" s="5">
        <v>12386</v>
      </c>
      <c r="I9" s="5">
        <v>1179</v>
      </c>
      <c r="J9" s="322">
        <v>700</v>
      </c>
      <c r="K9" s="4">
        <v>1032</v>
      </c>
      <c r="L9" s="5">
        <v>434</v>
      </c>
      <c r="M9" s="5">
        <v>4734</v>
      </c>
      <c r="N9" s="5">
        <v>2216</v>
      </c>
      <c r="O9" s="5">
        <v>3282</v>
      </c>
      <c r="P9" s="6">
        <v>1938</v>
      </c>
      <c r="Q9" s="320">
        <v>12877</v>
      </c>
      <c r="R9" s="5">
        <v>7507</v>
      </c>
      <c r="S9" s="5">
        <v>8365</v>
      </c>
      <c r="T9" s="5">
        <v>4789</v>
      </c>
      <c r="U9" s="5">
        <v>13247</v>
      </c>
      <c r="V9" s="5">
        <v>7858</v>
      </c>
      <c r="W9" s="5">
        <v>3283</v>
      </c>
      <c r="X9" s="322">
        <v>1001</v>
      </c>
      <c r="Y9" s="4">
        <v>0</v>
      </c>
      <c r="Z9" s="5">
        <v>0</v>
      </c>
      <c r="AA9" s="5">
        <v>0</v>
      </c>
    </row>
    <row r="10" spans="1:27" s="7" customFormat="1" ht="15">
      <c r="A10" s="45" t="s">
        <v>330</v>
      </c>
      <c r="B10" s="317" t="s">
        <v>331</v>
      </c>
      <c r="C10" s="4">
        <v>6271</v>
      </c>
      <c r="D10" s="5">
        <v>5230</v>
      </c>
      <c r="E10" s="5">
        <v>177</v>
      </c>
      <c r="F10" s="6">
        <v>148</v>
      </c>
      <c r="G10" s="325">
        <v>11376</v>
      </c>
      <c r="H10" s="5">
        <v>9943</v>
      </c>
      <c r="I10" s="5">
        <v>50</v>
      </c>
      <c r="J10" s="322">
        <v>44</v>
      </c>
      <c r="K10" s="4">
        <v>887</v>
      </c>
      <c r="L10" s="5">
        <v>743</v>
      </c>
      <c r="M10" s="5">
        <v>4788</v>
      </c>
      <c r="N10" s="5">
        <v>4117</v>
      </c>
      <c r="O10" s="5">
        <v>5489</v>
      </c>
      <c r="P10" s="6">
        <v>4892</v>
      </c>
      <c r="Q10" s="320">
        <v>2507</v>
      </c>
      <c r="R10" s="5">
        <v>2254</v>
      </c>
      <c r="S10" s="5">
        <v>769</v>
      </c>
      <c r="T10" s="5">
        <v>679</v>
      </c>
      <c r="U10" s="5">
        <v>6866</v>
      </c>
      <c r="V10" s="5">
        <v>6086</v>
      </c>
      <c r="W10" s="5">
        <v>2048</v>
      </c>
      <c r="X10" s="322">
        <v>1598</v>
      </c>
      <c r="Y10" s="4">
        <v>3611</v>
      </c>
      <c r="Z10" s="5">
        <v>1526</v>
      </c>
      <c r="AA10" s="5">
        <v>391</v>
      </c>
    </row>
    <row r="11" spans="1:27" s="7" customFormat="1" ht="15">
      <c r="A11" s="45" t="s">
        <v>332</v>
      </c>
      <c r="B11" s="317" t="s">
        <v>333</v>
      </c>
      <c r="C11" s="4">
        <v>1728</v>
      </c>
      <c r="D11" s="5">
        <v>8</v>
      </c>
      <c r="E11" s="5">
        <v>1</v>
      </c>
      <c r="F11" s="6">
        <v>0</v>
      </c>
      <c r="G11" s="325">
        <v>2752</v>
      </c>
      <c r="H11" s="5">
        <v>21</v>
      </c>
      <c r="I11" s="5">
        <v>2</v>
      </c>
      <c r="J11" s="322">
        <v>0</v>
      </c>
      <c r="K11" s="4">
        <v>256</v>
      </c>
      <c r="L11" s="5">
        <v>2</v>
      </c>
      <c r="M11" s="5">
        <v>1226</v>
      </c>
      <c r="N11" s="5">
        <v>7</v>
      </c>
      <c r="O11" s="5">
        <v>1247</v>
      </c>
      <c r="P11" s="6">
        <v>12</v>
      </c>
      <c r="Q11" s="320">
        <v>237</v>
      </c>
      <c r="R11" s="5">
        <v>1</v>
      </c>
      <c r="S11" s="5">
        <v>72</v>
      </c>
      <c r="T11" s="5">
        <v>1</v>
      </c>
      <c r="U11" s="5">
        <v>1704</v>
      </c>
      <c r="V11" s="5">
        <v>17</v>
      </c>
      <c r="W11" s="5">
        <v>1100</v>
      </c>
      <c r="X11" s="322">
        <v>10</v>
      </c>
      <c r="Y11" s="4">
        <v>4974</v>
      </c>
      <c r="Z11" s="5">
        <v>424</v>
      </c>
      <c r="AA11" s="5">
        <v>678</v>
      </c>
    </row>
    <row r="12" spans="1:27" s="7" customFormat="1" ht="15">
      <c r="A12" s="45" t="s">
        <v>338</v>
      </c>
      <c r="B12" s="317" t="s">
        <v>339</v>
      </c>
      <c r="C12" s="4">
        <v>1599</v>
      </c>
      <c r="D12" s="5">
        <v>489</v>
      </c>
      <c r="E12" s="5">
        <v>8</v>
      </c>
      <c r="F12" s="6">
        <v>3</v>
      </c>
      <c r="G12" s="325">
        <v>2620</v>
      </c>
      <c r="H12" s="5">
        <v>958</v>
      </c>
      <c r="I12" s="5">
        <v>2</v>
      </c>
      <c r="J12" s="322">
        <v>1</v>
      </c>
      <c r="K12" s="4">
        <v>185</v>
      </c>
      <c r="L12" s="5">
        <v>67</v>
      </c>
      <c r="M12" s="5">
        <v>1148</v>
      </c>
      <c r="N12" s="5">
        <v>388</v>
      </c>
      <c r="O12" s="5">
        <v>1276</v>
      </c>
      <c r="P12" s="6">
        <v>498</v>
      </c>
      <c r="Q12" s="320">
        <v>175</v>
      </c>
      <c r="R12" s="5">
        <v>79</v>
      </c>
      <c r="S12" s="5">
        <v>36</v>
      </c>
      <c r="T12" s="5">
        <v>16</v>
      </c>
      <c r="U12" s="5">
        <v>1736</v>
      </c>
      <c r="V12" s="5">
        <v>656</v>
      </c>
      <c r="W12" s="5">
        <v>1251</v>
      </c>
      <c r="X12" s="322">
        <v>372</v>
      </c>
      <c r="Y12" s="4">
        <v>3554</v>
      </c>
      <c r="Z12" s="5">
        <v>2940</v>
      </c>
      <c r="AA12" s="5">
        <v>203</v>
      </c>
    </row>
    <row r="13" spans="1:27" s="7" customFormat="1" ht="15">
      <c r="A13" s="45" t="s">
        <v>336</v>
      </c>
      <c r="B13" s="317" t="s">
        <v>337</v>
      </c>
      <c r="C13" s="4">
        <v>1667</v>
      </c>
      <c r="D13" s="5">
        <v>1018</v>
      </c>
      <c r="E13" s="5">
        <v>129</v>
      </c>
      <c r="F13" s="6">
        <v>75</v>
      </c>
      <c r="G13" s="325">
        <v>2619</v>
      </c>
      <c r="H13" s="5">
        <v>2042</v>
      </c>
      <c r="I13" s="5">
        <v>23</v>
      </c>
      <c r="J13" s="322">
        <v>18</v>
      </c>
      <c r="K13" s="4">
        <v>166</v>
      </c>
      <c r="L13" s="5">
        <v>103</v>
      </c>
      <c r="M13" s="5">
        <v>1001</v>
      </c>
      <c r="N13" s="5">
        <v>709</v>
      </c>
      <c r="O13" s="5">
        <v>951</v>
      </c>
      <c r="P13" s="6">
        <v>827</v>
      </c>
      <c r="Q13" s="320">
        <v>1019</v>
      </c>
      <c r="R13" s="5">
        <v>752</v>
      </c>
      <c r="S13" s="5">
        <v>386</v>
      </c>
      <c r="T13" s="5">
        <v>276</v>
      </c>
      <c r="U13" s="5">
        <v>1620</v>
      </c>
      <c r="V13" s="5">
        <v>1365</v>
      </c>
      <c r="W13" s="5">
        <v>276</v>
      </c>
      <c r="X13" s="322">
        <v>232</v>
      </c>
      <c r="Y13" s="4">
        <v>1174</v>
      </c>
      <c r="Z13" s="5">
        <v>200</v>
      </c>
      <c r="AA13" s="5">
        <v>99</v>
      </c>
    </row>
    <row r="14" spans="1:27" s="7" customFormat="1" ht="15">
      <c r="A14" s="45" t="s">
        <v>334</v>
      </c>
      <c r="B14" s="317" t="s">
        <v>335</v>
      </c>
      <c r="C14" s="4">
        <v>1388</v>
      </c>
      <c r="D14" s="5">
        <v>28</v>
      </c>
      <c r="E14" s="5">
        <v>11</v>
      </c>
      <c r="F14" s="6">
        <v>0</v>
      </c>
      <c r="G14" s="325">
        <v>2266</v>
      </c>
      <c r="H14" s="5">
        <v>86</v>
      </c>
      <c r="I14" s="5">
        <v>2</v>
      </c>
      <c r="J14" s="322">
        <v>0</v>
      </c>
      <c r="K14" s="4">
        <v>177</v>
      </c>
      <c r="L14" s="5">
        <v>5</v>
      </c>
      <c r="M14" s="5">
        <v>898</v>
      </c>
      <c r="N14" s="5">
        <v>27</v>
      </c>
      <c r="O14" s="5">
        <v>1077</v>
      </c>
      <c r="P14" s="6">
        <v>50</v>
      </c>
      <c r="Q14" s="320">
        <v>100</v>
      </c>
      <c r="R14" s="5">
        <v>2</v>
      </c>
      <c r="S14" s="5">
        <v>46</v>
      </c>
      <c r="T14" s="5">
        <v>0</v>
      </c>
      <c r="U14" s="5">
        <v>1426</v>
      </c>
      <c r="V14" s="5">
        <v>62</v>
      </c>
      <c r="W14" s="5">
        <v>1259</v>
      </c>
      <c r="X14" s="322">
        <v>52</v>
      </c>
      <c r="Y14" s="4">
        <v>599</v>
      </c>
      <c r="Z14" s="5">
        <v>67</v>
      </c>
      <c r="AA14" s="5">
        <v>141</v>
      </c>
    </row>
    <row r="15" spans="1:27" s="7" customFormat="1" ht="15">
      <c r="A15" s="45" t="s">
        <v>1951</v>
      </c>
      <c r="B15" s="317" t="s">
        <v>1952</v>
      </c>
      <c r="C15" s="4">
        <v>1326</v>
      </c>
      <c r="D15" s="5">
        <v>1043</v>
      </c>
      <c r="E15" s="5">
        <v>152</v>
      </c>
      <c r="F15" s="6">
        <v>124</v>
      </c>
      <c r="G15" s="325">
        <v>2003</v>
      </c>
      <c r="H15" s="5">
        <v>1699</v>
      </c>
      <c r="I15" s="5">
        <v>48</v>
      </c>
      <c r="J15" s="322">
        <v>42</v>
      </c>
      <c r="K15" s="4">
        <v>135</v>
      </c>
      <c r="L15" s="5">
        <v>97</v>
      </c>
      <c r="M15" s="5">
        <v>796</v>
      </c>
      <c r="N15" s="5">
        <v>662</v>
      </c>
      <c r="O15" s="5">
        <v>819</v>
      </c>
      <c r="P15" s="6">
        <v>731</v>
      </c>
      <c r="Q15" s="320">
        <v>315</v>
      </c>
      <c r="R15" s="5">
        <v>257</v>
      </c>
      <c r="S15" s="5">
        <v>164</v>
      </c>
      <c r="T15" s="5">
        <v>131</v>
      </c>
      <c r="U15" s="5">
        <v>1140</v>
      </c>
      <c r="V15" s="5">
        <v>1001</v>
      </c>
      <c r="W15" s="5">
        <v>430</v>
      </c>
      <c r="X15" s="322">
        <v>365</v>
      </c>
      <c r="Y15" s="4">
        <v>6</v>
      </c>
      <c r="Z15" s="5">
        <v>4</v>
      </c>
      <c r="AA15" s="5">
        <v>1</v>
      </c>
    </row>
    <row r="16" spans="1:27" s="7" customFormat="1" ht="15">
      <c r="A16" s="45" t="s">
        <v>340</v>
      </c>
      <c r="B16" s="317" t="s">
        <v>341</v>
      </c>
      <c r="C16" s="4">
        <v>808</v>
      </c>
      <c r="D16" s="5">
        <v>666</v>
      </c>
      <c r="E16" s="5">
        <v>15</v>
      </c>
      <c r="F16" s="6">
        <v>13</v>
      </c>
      <c r="G16" s="325">
        <v>1733</v>
      </c>
      <c r="H16" s="5">
        <v>1439</v>
      </c>
      <c r="I16" s="5">
        <v>7</v>
      </c>
      <c r="J16" s="322">
        <v>7</v>
      </c>
      <c r="K16" s="4">
        <v>109</v>
      </c>
      <c r="L16" s="5">
        <v>89</v>
      </c>
      <c r="M16" s="5">
        <v>596</v>
      </c>
      <c r="N16" s="5">
        <v>490</v>
      </c>
      <c r="O16" s="5">
        <v>974</v>
      </c>
      <c r="P16" s="6">
        <v>814</v>
      </c>
      <c r="Q16" s="320">
        <v>147</v>
      </c>
      <c r="R16" s="5">
        <v>132</v>
      </c>
      <c r="S16" s="5">
        <v>24</v>
      </c>
      <c r="T16" s="5">
        <v>22</v>
      </c>
      <c r="U16" s="5">
        <v>1159</v>
      </c>
      <c r="V16" s="5">
        <v>966</v>
      </c>
      <c r="W16" s="5">
        <v>574</v>
      </c>
      <c r="X16" s="322">
        <v>450</v>
      </c>
      <c r="Y16" s="4">
        <v>1437</v>
      </c>
      <c r="Z16" s="5">
        <v>1202</v>
      </c>
      <c r="AA16" s="5">
        <v>89</v>
      </c>
    </row>
    <row r="17" spans="1:27" s="7" customFormat="1" ht="30">
      <c r="A17" s="45" t="s">
        <v>344</v>
      </c>
      <c r="B17" s="317" t="s">
        <v>345</v>
      </c>
      <c r="C17" s="4">
        <v>925</v>
      </c>
      <c r="D17" s="5">
        <v>420</v>
      </c>
      <c r="E17" s="5">
        <v>6</v>
      </c>
      <c r="F17" s="6">
        <v>5</v>
      </c>
      <c r="G17" s="325">
        <v>1641</v>
      </c>
      <c r="H17" s="5">
        <v>781</v>
      </c>
      <c r="I17" s="5">
        <v>1</v>
      </c>
      <c r="J17" s="322">
        <v>1</v>
      </c>
      <c r="K17" s="4">
        <v>112</v>
      </c>
      <c r="L17" s="5">
        <v>47</v>
      </c>
      <c r="M17" s="5">
        <v>717</v>
      </c>
      <c r="N17" s="5">
        <v>321</v>
      </c>
      <c r="O17" s="5">
        <v>768</v>
      </c>
      <c r="P17" s="6">
        <v>389</v>
      </c>
      <c r="Q17" s="320">
        <v>83</v>
      </c>
      <c r="R17" s="5">
        <v>48</v>
      </c>
      <c r="S17" s="5">
        <v>25</v>
      </c>
      <c r="T17" s="5">
        <v>14</v>
      </c>
      <c r="U17" s="5">
        <v>1057</v>
      </c>
      <c r="V17" s="5">
        <v>513</v>
      </c>
      <c r="W17" s="5">
        <v>729</v>
      </c>
      <c r="X17" s="322">
        <v>310</v>
      </c>
      <c r="Y17" s="4">
        <v>3460</v>
      </c>
      <c r="Z17" s="5">
        <v>20</v>
      </c>
      <c r="AA17" s="5">
        <v>57</v>
      </c>
    </row>
    <row r="18" spans="1:27" s="7" customFormat="1" ht="15">
      <c r="A18" s="45" t="s">
        <v>346</v>
      </c>
      <c r="B18" s="317" t="s">
        <v>347</v>
      </c>
      <c r="C18" s="4">
        <v>1474</v>
      </c>
      <c r="D18" s="5">
        <v>152</v>
      </c>
      <c r="E18" s="5">
        <v>17</v>
      </c>
      <c r="F18" s="6">
        <v>5</v>
      </c>
      <c r="G18" s="325">
        <v>1638</v>
      </c>
      <c r="H18" s="5">
        <v>304</v>
      </c>
      <c r="I18" s="5">
        <v>6</v>
      </c>
      <c r="J18" s="322">
        <v>2</v>
      </c>
      <c r="K18" s="4">
        <v>206</v>
      </c>
      <c r="L18" s="5">
        <v>23</v>
      </c>
      <c r="M18" s="5">
        <v>836</v>
      </c>
      <c r="N18" s="5">
        <v>127</v>
      </c>
      <c r="O18" s="5">
        <v>591</v>
      </c>
      <c r="P18" s="6">
        <v>152</v>
      </c>
      <c r="Q18" s="320">
        <v>332</v>
      </c>
      <c r="R18" s="5">
        <v>45</v>
      </c>
      <c r="S18" s="5">
        <v>121</v>
      </c>
      <c r="T18" s="5">
        <v>17</v>
      </c>
      <c r="U18" s="5">
        <v>755</v>
      </c>
      <c r="V18" s="5">
        <v>176</v>
      </c>
      <c r="W18" s="5">
        <v>493</v>
      </c>
      <c r="X18" s="322">
        <v>118</v>
      </c>
      <c r="Y18" s="4">
        <v>4463</v>
      </c>
      <c r="Z18" s="5">
        <v>554</v>
      </c>
      <c r="AA18" s="5">
        <v>353</v>
      </c>
    </row>
    <row r="19" spans="1:27" s="7" customFormat="1" ht="15">
      <c r="A19" s="45" t="s">
        <v>342</v>
      </c>
      <c r="B19" s="317" t="s">
        <v>343</v>
      </c>
      <c r="C19" s="4">
        <v>850</v>
      </c>
      <c r="D19" s="5">
        <v>0</v>
      </c>
      <c r="E19" s="5">
        <v>1</v>
      </c>
      <c r="F19" s="6">
        <v>0</v>
      </c>
      <c r="G19" s="325">
        <v>1617</v>
      </c>
      <c r="H19" s="5">
        <v>3</v>
      </c>
      <c r="I19" s="5">
        <v>0</v>
      </c>
      <c r="J19" s="322">
        <v>0</v>
      </c>
      <c r="K19" s="4">
        <v>112</v>
      </c>
      <c r="L19" s="5">
        <v>0</v>
      </c>
      <c r="M19" s="5">
        <v>621</v>
      </c>
      <c r="N19" s="5">
        <v>1</v>
      </c>
      <c r="O19" s="5">
        <v>821</v>
      </c>
      <c r="P19" s="6">
        <v>2</v>
      </c>
      <c r="Q19" s="320">
        <v>44</v>
      </c>
      <c r="R19" s="5">
        <v>0</v>
      </c>
      <c r="S19" s="5">
        <v>17</v>
      </c>
      <c r="T19" s="5">
        <v>0</v>
      </c>
      <c r="U19" s="5">
        <v>1095</v>
      </c>
      <c r="V19" s="5">
        <v>3</v>
      </c>
      <c r="W19" s="5">
        <v>987</v>
      </c>
      <c r="X19" s="322">
        <v>1</v>
      </c>
      <c r="Y19" s="4">
        <v>1501</v>
      </c>
      <c r="Z19" s="5">
        <v>65</v>
      </c>
      <c r="AA19" s="5">
        <v>45</v>
      </c>
    </row>
    <row r="20" spans="1:27" s="7" customFormat="1" ht="15">
      <c r="A20" s="45" t="s">
        <v>1953</v>
      </c>
      <c r="B20" s="317" t="s">
        <v>1954</v>
      </c>
      <c r="C20" s="4">
        <v>717</v>
      </c>
      <c r="D20" s="5">
        <v>685</v>
      </c>
      <c r="E20" s="5">
        <v>7</v>
      </c>
      <c r="F20" s="6">
        <v>7</v>
      </c>
      <c r="G20" s="325">
        <v>1612</v>
      </c>
      <c r="H20" s="5">
        <v>1547</v>
      </c>
      <c r="I20" s="5">
        <v>2</v>
      </c>
      <c r="J20" s="322">
        <v>2</v>
      </c>
      <c r="K20" s="4">
        <v>98</v>
      </c>
      <c r="L20" s="5">
        <v>90</v>
      </c>
      <c r="M20" s="5">
        <v>584</v>
      </c>
      <c r="N20" s="5">
        <v>563</v>
      </c>
      <c r="O20" s="5">
        <v>736</v>
      </c>
      <c r="P20" s="6">
        <v>704</v>
      </c>
      <c r="Q20" s="320">
        <v>57</v>
      </c>
      <c r="R20" s="5">
        <v>49</v>
      </c>
      <c r="S20" s="5">
        <v>11</v>
      </c>
      <c r="T20" s="5">
        <v>9</v>
      </c>
      <c r="U20" s="5">
        <v>1071</v>
      </c>
      <c r="V20" s="5">
        <v>1027</v>
      </c>
      <c r="W20" s="5">
        <v>406</v>
      </c>
      <c r="X20" s="322">
        <v>365</v>
      </c>
      <c r="Y20" s="4">
        <v>197</v>
      </c>
      <c r="Z20" s="5">
        <v>38</v>
      </c>
      <c r="AA20" s="5">
        <v>28</v>
      </c>
    </row>
    <row r="21" spans="1:27" s="7" customFormat="1" ht="15">
      <c r="A21" s="45" t="s">
        <v>350</v>
      </c>
      <c r="B21" s="317" t="s">
        <v>351</v>
      </c>
      <c r="C21" s="4">
        <v>1025</v>
      </c>
      <c r="D21" s="5">
        <v>972</v>
      </c>
      <c r="E21" s="5">
        <v>126</v>
      </c>
      <c r="F21" s="6">
        <v>122</v>
      </c>
      <c r="G21" s="325">
        <v>1577</v>
      </c>
      <c r="H21" s="5">
        <v>1535</v>
      </c>
      <c r="I21" s="5">
        <v>12</v>
      </c>
      <c r="J21" s="322">
        <v>11</v>
      </c>
      <c r="K21" s="4">
        <v>101</v>
      </c>
      <c r="L21" s="5">
        <v>100</v>
      </c>
      <c r="M21" s="5">
        <v>672</v>
      </c>
      <c r="N21" s="5">
        <v>641</v>
      </c>
      <c r="O21" s="5">
        <v>693</v>
      </c>
      <c r="P21" s="6">
        <v>686</v>
      </c>
      <c r="Q21" s="320">
        <v>801</v>
      </c>
      <c r="R21" s="5">
        <v>779</v>
      </c>
      <c r="S21" s="5">
        <v>422</v>
      </c>
      <c r="T21" s="5">
        <v>410</v>
      </c>
      <c r="U21" s="5">
        <v>941</v>
      </c>
      <c r="V21" s="5">
        <v>929</v>
      </c>
      <c r="W21" s="5">
        <v>70</v>
      </c>
      <c r="X21" s="322">
        <v>67</v>
      </c>
      <c r="Y21" s="4">
        <v>433</v>
      </c>
      <c r="Z21" s="5">
        <v>186</v>
      </c>
      <c r="AA21" s="5">
        <v>55</v>
      </c>
    </row>
    <row r="22" spans="1:27" s="7" customFormat="1" ht="15">
      <c r="A22" s="45" t="s">
        <v>354</v>
      </c>
      <c r="B22" s="317" t="s">
        <v>355</v>
      </c>
      <c r="C22" s="4">
        <v>1235</v>
      </c>
      <c r="D22" s="5">
        <v>997</v>
      </c>
      <c r="E22" s="5">
        <v>63</v>
      </c>
      <c r="F22" s="6">
        <v>50</v>
      </c>
      <c r="G22" s="325">
        <v>1544</v>
      </c>
      <c r="H22" s="5">
        <v>1288</v>
      </c>
      <c r="I22" s="5">
        <v>24</v>
      </c>
      <c r="J22" s="322">
        <v>19</v>
      </c>
      <c r="K22" s="4">
        <v>159</v>
      </c>
      <c r="L22" s="5">
        <v>129</v>
      </c>
      <c r="M22" s="5">
        <v>830</v>
      </c>
      <c r="N22" s="5">
        <v>679</v>
      </c>
      <c r="O22" s="5">
        <v>551</v>
      </c>
      <c r="P22" s="6">
        <v>478</v>
      </c>
      <c r="Q22" s="320">
        <v>413</v>
      </c>
      <c r="R22" s="5">
        <v>356</v>
      </c>
      <c r="S22" s="5">
        <v>103</v>
      </c>
      <c r="T22" s="5">
        <v>92</v>
      </c>
      <c r="U22" s="5">
        <v>670</v>
      </c>
      <c r="V22" s="5">
        <v>568</v>
      </c>
      <c r="W22" s="5">
        <v>331</v>
      </c>
      <c r="X22" s="322">
        <v>254</v>
      </c>
      <c r="Y22" s="4">
        <v>2204</v>
      </c>
      <c r="Z22" s="5">
        <v>1362</v>
      </c>
      <c r="AA22" s="5">
        <v>122</v>
      </c>
    </row>
    <row r="23" spans="1:27" s="7" customFormat="1" ht="15">
      <c r="A23" s="45" t="s">
        <v>348</v>
      </c>
      <c r="B23" s="317" t="s">
        <v>349</v>
      </c>
      <c r="C23" s="4">
        <v>752</v>
      </c>
      <c r="D23" s="5">
        <v>706</v>
      </c>
      <c r="E23" s="5">
        <v>6</v>
      </c>
      <c r="F23" s="6">
        <v>6</v>
      </c>
      <c r="G23" s="325">
        <v>1432</v>
      </c>
      <c r="H23" s="5">
        <v>1379</v>
      </c>
      <c r="I23" s="5">
        <v>3</v>
      </c>
      <c r="J23" s="322">
        <v>3</v>
      </c>
      <c r="K23" s="4">
        <v>106</v>
      </c>
      <c r="L23" s="5">
        <v>100</v>
      </c>
      <c r="M23" s="5">
        <v>564</v>
      </c>
      <c r="N23" s="5">
        <v>543</v>
      </c>
      <c r="O23" s="5">
        <v>738</v>
      </c>
      <c r="P23" s="6">
        <v>712</v>
      </c>
      <c r="Q23" s="320">
        <v>87</v>
      </c>
      <c r="R23" s="5">
        <v>84</v>
      </c>
      <c r="S23" s="5">
        <v>19</v>
      </c>
      <c r="T23" s="5">
        <v>19</v>
      </c>
      <c r="U23" s="5">
        <v>949</v>
      </c>
      <c r="V23" s="5">
        <v>914</v>
      </c>
      <c r="W23" s="5">
        <v>675</v>
      </c>
      <c r="X23" s="322">
        <v>645</v>
      </c>
      <c r="Y23" s="4">
        <v>1483</v>
      </c>
      <c r="Z23" s="5">
        <v>321</v>
      </c>
      <c r="AA23" s="5">
        <v>177</v>
      </c>
    </row>
    <row r="24" spans="1:27" s="7" customFormat="1" ht="15">
      <c r="A24" s="45" t="s">
        <v>1955</v>
      </c>
      <c r="B24" s="317" t="s">
        <v>1956</v>
      </c>
      <c r="C24" s="4">
        <v>924</v>
      </c>
      <c r="D24" s="5">
        <v>664</v>
      </c>
      <c r="E24" s="5">
        <v>75</v>
      </c>
      <c r="F24" s="6">
        <v>56</v>
      </c>
      <c r="G24" s="325">
        <v>1404</v>
      </c>
      <c r="H24" s="5">
        <v>1032</v>
      </c>
      <c r="I24" s="5">
        <v>39</v>
      </c>
      <c r="J24" s="322">
        <v>30</v>
      </c>
      <c r="K24" s="4">
        <v>119</v>
      </c>
      <c r="L24" s="5">
        <v>82</v>
      </c>
      <c r="M24" s="5">
        <v>595</v>
      </c>
      <c r="N24" s="5">
        <v>428</v>
      </c>
      <c r="O24" s="5">
        <v>558</v>
      </c>
      <c r="P24" s="6">
        <v>432</v>
      </c>
      <c r="Q24" s="320">
        <v>203</v>
      </c>
      <c r="R24" s="5">
        <v>154</v>
      </c>
      <c r="S24" s="5">
        <v>25</v>
      </c>
      <c r="T24" s="5">
        <v>21</v>
      </c>
      <c r="U24" s="5">
        <v>748</v>
      </c>
      <c r="V24" s="5">
        <v>565</v>
      </c>
      <c r="W24" s="5">
        <v>271</v>
      </c>
      <c r="X24" s="322">
        <v>162</v>
      </c>
      <c r="Y24" s="4">
        <v>4</v>
      </c>
      <c r="Z24" s="5">
        <v>3</v>
      </c>
      <c r="AA24" s="5">
        <v>0</v>
      </c>
    </row>
    <row r="25" spans="1:27" s="7" customFormat="1" ht="15">
      <c r="A25" s="45" t="s">
        <v>1957</v>
      </c>
      <c r="B25" s="317" t="s">
        <v>1958</v>
      </c>
      <c r="C25" s="4">
        <v>953</v>
      </c>
      <c r="D25" s="5">
        <v>30</v>
      </c>
      <c r="E25" s="5">
        <v>32</v>
      </c>
      <c r="F25" s="6">
        <v>0</v>
      </c>
      <c r="G25" s="325">
        <v>1365</v>
      </c>
      <c r="H25" s="5">
        <v>71</v>
      </c>
      <c r="I25" s="5">
        <v>9</v>
      </c>
      <c r="J25" s="322">
        <v>0</v>
      </c>
      <c r="K25" s="4">
        <v>104</v>
      </c>
      <c r="L25" s="5">
        <v>5</v>
      </c>
      <c r="M25" s="5">
        <v>611</v>
      </c>
      <c r="N25" s="5">
        <v>22</v>
      </c>
      <c r="O25" s="5">
        <v>511</v>
      </c>
      <c r="P25" s="6">
        <v>32</v>
      </c>
      <c r="Q25" s="320">
        <v>148</v>
      </c>
      <c r="R25" s="5">
        <v>0</v>
      </c>
      <c r="S25" s="5">
        <v>57</v>
      </c>
      <c r="T25" s="5">
        <v>0</v>
      </c>
      <c r="U25" s="5">
        <v>760</v>
      </c>
      <c r="V25" s="5">
        <v>46</v>
      </c>
      <c r="W25" s="5">
        <v>531</v>
      </c>
      <c r="X25" s="322">
        <v>39</v>
      </c>
      <c r="Y25" s="4">
        <v>34</v>
      </c>
      <c r="Z25" s="5">
        <v>8</v>
      </c>
      <c r="AA25" s="5">
        <v>2</v>
      </c>
    </row>
    <row r="26" spans="1:27" s="7" customFormat="1" ht="14.25" customHeight="1">
      <c r="A26" s="45" t="s">
        <v>1959</v>
      </c>
      <c r="B26" s="317" t="s">
        <v>1960</v>
      </c>
      <c r="C26" s="4">
        <v>560</v>
      </c>
      <c r="D26" s="5">
        <v>155</v>
      </c>
      <c r="E26" s="5">
        <v>6</v>
      </c>
      <c r="F26" s="6">
        <v>4</v>
      </c>
      <c r="G26" s="325">
        <v>1122</v>
      </c>
      <c r="H26" s="5">
        <v>303</v>
      </c>
      <c r="I26" s="5">
        <v>3</v>
      </c>
      <c r="J26" s="322">
        <v>2</v>
      </c>
      <c r="K26" s="4">
        <v>72</v>
      </c>
      <c r="L26" s="5">
        <v>24</v>
      </c>
      <c r="M26" s="5">
        <v>414</v>
      </c>
      <c r="N26" s="5">
        <v>103</v>
      </c>
      <c r="O26" s="5">
        <v>622</v>
      </c>
      <c r="P26" s="6">
        <v>169</v>
      </c>
      <c r="Q26" s="320">
        <v>29</v>
      </c>
      <c r="R26" s="5">
        <v>12</v>
      </c>
      <c r="S26" s="5">
        <v>3</v>
      </c>
      <c r="T26" s="5">
        <v>1</v>
      </c>
      <c r="U26" s="5">
        <v>831</v>
      </c>
      <c r="V26" s="5">
        <v>234</v>
      </c>
      <c r="W26" s="5">
        <v>616</v>
      </c>
      <c r="X26" s="322">
        <v>147</v>
      </c>
      <c r="Y26" s="4">
        <v>229</v>
      </c>
      <c r="Z26" s="5">
        <v>162</v>
      </c>
      <c r="AA26" s="5">
        <v>15</v>
      </c>
    </row>
    <row r="27" spans="1:27" s="7" customFormat="1" ht="15">
      <c r="A27" s="45" t="s">
        <v>352</v>
      </c>
      <c r="B27" s="317" t="s">
        <v>353</v>
      </c>
      <c r="C27" s="4">
        <v>1210</v>
      </c>
      <c r="D27" s="5">
        <v>1</v>
      </c>
      <c r="E27" s="5">
        <v>129</v>
      </c>
      <c r="F27" s="6">
        <v>0</v>
      </c>
      <c r="G27" s="325">
        <v>1108</v>
      </c>
      <c r="H27" s="5">
        <v>2</v>
      </c>
      <c r="I27" s="5">
        <v>15</v>
      </c>
      <c r="J27" s="322">
        <v>0</v>
      </c>
      <c r="K27" s="4">
        <v>115</v>
      </c>
      <c r="L27" s="5">
        <v>0</v>
      </c>
      <c r="M27" s="5">
        <v>573</v>
      </c>
      <c r="N27" s="5">
        <v>2</v>
      </c>
      <c r="O27" s="5">
        <v>293</v>
      </c>
      <c r="P27" s="6">
        <v>0</v>
      </c>
      <c r="Q27" s="320">
        <v>555</v>
      </c>
      <c r="R27" s="5">
        <v>2</v>
      </c>
      <c r="S27" s="5">
        <v>291</v>
      </c>
      <c r="T27" s="5">
        <v>1</v>
      </c>
      <c r="U27" s="5">
        <v>503</v>
      </c>
      <c r="V27" s="5">
        <v>0</v>
      </c>
      <c r="W27" s="5">
        <v>217</v>
      </c>
      <c r="X27" s="322">
        <v>0</v>
      </c>
      <c r="Y27" s="4">
        <v>301</v>
      </c>
      <c r="Z27" s="5">
        <v>146</v>
      </c>
      <c r="AA27" s="5">
        <v>39</v>
      </c>
    </row>
    <row r="28" spans="1:27" s="7" customFormat="1" ht="15">
      <c r="A28" s="45" t="s">
        <v>1961</v>
      </c>
      <c r="B28" s="317" t="s">
        <v>1962</v>
      </c>
      <c r="C28" s="4">
        <v>461</v>
      </c>
      <c r="D28" s="5">
        <v>455</v>
      </c>
      <c r="E28" s="5">
        <v>1</v>
      </c>
      <c r="F28" s="6">
        <v>1</v>
      </c>
      <c r="G28" s="325">
        <v>1056</v>
      </c>
      <c r="H28" s="5">
        <v>1046</v>
      </c>
      <c r="I28" s="5">
        <v>2</v>
      </c>
      <c r="J28" s="322">
        <v>2</v>
      </c>
      <c r="K28" s="4">
        <v>63</v>
      </c>
      <c r="L28" s="5">
        <v>62</v>
      </c>
      <c r="M28" s="5">
        <v>424</v>
      </c>
      <c r="N28" s="5">
        <v>420</v>
      </c>
      <c r="O28" s="5">
        <v>564</v>
      </c>
      <c r="P28" s="6">
        <v>559</v>
      </c>
      <c r="Q28" s="320">
        <v>3</v>
      </c>
      <c r="R28" s="5">
        <v>3</v>
      </c>
      <c r="S28" s="5">
        <v>0</v>
      </c>
      <c r="T28" s="5">
        <v>0</v>
      </c>
      <c r="U28" s="5">
        <v>678</v>
      </c>
      <c r="V28" s="5">
        <v>672</v>
      </c>
      <c r="W28" s="5">
        <v>450</v>
      </c>
      <c r="X28" s="322">
        <v>444</v>
      </c>
      <c r="Y28" s="4">
        <v>39</v>
      </c>
      <c r="Z28" s="5">
        <v>4</v>
      </c>
      <c r="AA28" s="5">
        <v>7</v>
      </c>
    </row>
    <row r="29" spans="1:27" s="7" customFormat="1" ht="15">
      <c r="A29" s="45" t="s">
        <v>1963</v>
      </c>
      <c r="B29" s="317" t="s">
        <v>357</v>
      </c>
      <c r="C29" s="4">
        <v>626</v>
      </c>
      <c r="D29" s="5">
        <v>454</v>
      </c>
      <c r="E29" s="5">
        <v>5</v>
      </c>
      <c r="F29" s="6">
        <v>2</v>
      </c>
      <c r="G29" s="325">
        <v>1033</v>
      </c>
      <c r="H29" s="5">
        <v>824</v>
      </c>
      <c r="I29" s="5">
        <v>2</v>
      </c>
      <c r="J29" s="322">
        <v>2</v>
      </c>
      <c r="K29" s="4">
        <v>78</v>
      </c>
      <c r="L29" s="5">
        <v>57</v>
      </c>
      <c r="M29" s="5">
        <v>461</v>
      </c>
      <c r="N29" s="5">
        <v>366</v>
      </c>
      <c r="O29" s="5">
        <v>491</v>
      </c>
      <c r="P29" s="6">
        <v>399</v>
      </c>
      <c r="Q29" s="320">
        <v>249</v>
      </c>
      <c r="R29" s="5">
        <v>198</v>
      </c>
      <c r="S29" s="5">
        <v>64</v>
      </c>
      <c r="T29" s="5">
        <v>47</v>
      </c>
      <c r="U29" s="5">
        <v>618</v>
      </c>
      <c r="V29" s="5">
        <v>497</v>
      </c>
      <c r="W29" s="5">
        <v>217</v>
      </c>
      <c r="X29" s="322">
        <v>161</v>
      </c>
      <c r="Y29" s="4">
        <v>4942</v>
      </c>
      <c r="Z29" s="5">
        <v>80</v>
      </c>
      <c r="AA29" s="5">
        <v>620</v>
      </c>
    </row>
    <row r="30" spans="1:27" s="7" customFormat="1" ht="15">
      <c r="A30" s="45" t="s">
        <v>1964</v>
      </c>
      <c r="B30" s="317" t="s">
        <v>1965</v>
      </c>
      <c r="C30" s="4">
        <v>528</v>
      </c>
      <c r="D30" s="5">
        <v>296</v>
      </c>
      <c r="E30" s="5">
        <v>33</v>
      </c>
      <c r="F30" s="6">
        <v>21</v>
      </c>
      <c r="G30" s="325">
        <v>932</v>
      </c>
      <c r="H30" s="5">
        <v>664</v>
      </c>
      <c r="I30" s="5">
        <v>5</v>
      </c>
      <c r="J30" s="322">
        <v>3</v>
      </c>
      <c r="K30" s="4">
        <v>69</v>
      </c>
      <c r="L30" s="5">
        <v>40</v>
      </c>
      <c r="M30" s="5">
        <v>378</v>
      </c>
      <c r="N30" s="5">
        <v>233</v>
      </c>
      <c r="O30" s="5">
        <v>405</v>
      </c>
      <c r="P30" s="6">
        <v>325</v>
      </c>
      <c r="Q30" s="320">
        <v>339</v>
      </c>
      <c r="R30" s="5">
        <v>256</v>
      </c>
      <c r="S30" s="5">
        <v>171</v>
      </c>
      <c r="T30" s="5">
        <v>129</v>
      </c>
      <c r="U30" s="5">
        <v>564</v>
      </c>
      <c r="V30" s="5">
        <v>445</v>
      </c>
      <c r="W30" s="5">
        <v>114</v>
      </c>
      <c r="X30" s="322">
        <v>74</v>
      </c>
      <c r="Y30" s="4">
        <v>209</v>
      </c>
      <c r="Z30" s="5">
        <v>57</v>
      </c>
      <c r="AA30" s="5">
        <v>31</v>
      </c>
    </row>
    <row r="31" spans="1:27" s="7" customFormat="1" ht="15">
      <c r="A31" s="45" t="s">
        <v>358</v>
      </c>
      <c r="B31" s="317" t="s">
        <v>359</v>
      </c>
      <c r="C31" s="4">
        <v>624</v>
      </c>
      <c r="D31" s="5">
        <v>474</v>
      </c>
      <c r="E31" s="5">
        <v>35</v>
      </c>
      <c r="F31" s="6">
        <v>27</v>
      </c>
      <c r="G31" s="325">
        <v>912</v>
      </c>
      <c r="H31" s="5">
        <v>756</v>
      </c>
      <c r="I31" s="5">
        <v>11</v>
      </c>
      <c r="J31" s="322">
        <v>8</v>
      </c>
      <c r="K31" s="4">
        <v>88</v>
      </c>
      <c r="L31" s="5">
        <v>70</v>
      </c>
      <c r="M31" s="5">
        <v>423</v>
      </c>
      <c r="N31" s="5">
        <v>343</v>
      </c>
      <c r="O31" s="5">
        <v>371</v>
      </c>
      <c r="P31" s="6">
        <v>319</v>
      </c>
      <c r="Q31" s="320">
        <v>245</v>
      </c>
      <c r="R31" s="5">
        <v>209</v>
      </c>
      <c r="S31" s="5">
        <v>89</v>
      </c>
      <c r="T31" s="5">
        <v>71</v>
      </c>
      <c r="U31" s="5">
        <v>477</v>
      </c>
      <c r="V31" s="5">
        <v>399</v>
      </c>
      <c r="W31" s="5">
        <v>157</v>
      </c>
      <c r="X31" s="322">
        <v>116</v>
      </c>
      <c r="Y31" s="4">
        <v>554</v>
      </c>
      <c r="Z31" s="5">
        <v>161</v>
      </c>
      <c r="AA31" s="5">
        <v>42</v>
      </c>
    </row>
    <row r="32" spans="1:27" s="7" customFormat="1" ht="15">
      <c r="A32" s="45" t="s">
        <v>1966</v>
      </c>
      <c r="B32" s="317" t="s">
        <v>1967</v>
      </c>
      <c r="C32" s="4">
        <v>585</v>
      </c>
      <c r="D32" s="5">
        <v>0</v>
      </c>
      <c r="E32" s="5">
        <v>9</v>
      </c>
      <c r="F32" s="6">
        <v>0</v>
      </c>
      <c r="G32" s="325">
        <v>908</v>
      </c>
      <c r="H32" s="5">
        <v>2</v>
      </c>
      <c r="I32" s="5">
        <v>5</v>
      </c>
      <c r="J32" s="322">
        <v>0</v>
      </c>
      <c r="K32" s="4">
        <v>81</v>
      </c>
      <c r="L32" s="5">
        <v>0</v>
      </c>
      <c r="M32" s="5">
        <v>395</v>
      </c>
      <c r="N32" s="5">
        <v>0</v>
      </c>
      <c r="O32" s="5">
        <v>369</v>
      </c>
      <c r="P32" s="6">
        <v>2</v>
      </c>
      <c r="Q32" s="320">
        <v>74</v>
      </c>
      <c r="R32" s="5">
        <v>0</v>
      </c>
      <c r="S32" s="5">
        <v>39</v>
      </c>
      <c r="T32" s="5">
        <v>0</v>
      </c>
      <c r="U32" s="5">
        <v>518</v>
      </c>
      <c r="V32" s="5">
        <v>2</v>
      </c>
      <c r="W32" s="5">
        <v>269</v>
      </c>
      <c r="X32" s="322">
        <v>0</v>
      </c>
      <c r="Y32" s="4">
        <v>271</v>
      </c>
      <c r="Z32" s="5">
        <v>83</v>
      </c>
      <c r="AA32" s="5">
        <v>21</v>
      </c>
    </row>
    <row r="33" spans="1:27" s="7" customFormat="1" ht="15">
      <c r="A33" s="45" t="s">
        <v>1968</v>
      </c>
      <c r="B33" s="317" t="s">
        <v>356</v>
      </c>
      <c r="C33" s="4">
        <v>684</v>
      </c>
      <c r="D33" s="5">
        <v>2</v>
      </c>
      <c r="E33" s="5">
        <v>2</v>
      </c>
      <c r="F33" s="6">
        <v>0</v>
      </c>
      <c r="G33" s="325">
        <v>884</v>
      </c>
      <c r="H33" s="5">
        <v>3</v>
      </c>
      <c r="I33" s="5">
        <v>1</v>
      </c>
      <c r="J33" s="322">
        <v>0</v>
      </c>
      <c r="K33" s="4">
        <v>83</v>
      </c>
      <c r="L33" s="5">
        <v>1</v>
      </c>
      <c r="M33" s="5">
        <v>445</v>
      </c>
      <c r="N33" s="5">
        <v>1</v>
      </c>
      <c r="O33" s="5">
        <v>354</v>
      </c>
      <c r="P33" s="6">
        <v>1</v>
      </c>
      <c r="Q33" s="320">
        <v>64</v>
      </c>
      <c r="R33" s="5">
        <v>0</v>
      </c>
      <c r="S33" s="5">
        <v>11</v>
      </c>
      <c r="T33" s="5">
        <v>0</v>
      </c>
      <c r="U33" s="5">
        <v>467</v>
      </c>
      <c r="V33" s="5">
        <v>1</v>
      </c>
      <c r="W33" s="5">
        <v>502</v>
      </c>
      <c r="X33" s="322">
        <v>0</v>
      </c>
      <c r="Y33" s="4">
        <v>709</v>
      </c>
      <c r="Z33" s="5">
        <v>97</v>
      </c>
      <c r="AA33" s="5">
        <v>113</v>
      </c>
    </row>
    <row r="34" spans="1:27" s="7" customFormat="1" ht="15">
      <c r="A34" s="45" t="s">
        <v>360</v>
      </c>
      <c r="B34" s="317" t="s">
        <v>361</v>
      </c>
      <c r="C34" s="4">
        <v>515</v>
      </c>
      <c r="D34" s="5">
        <v>350</v>
      </c>
      <c r="E34" s="5">
        <v>51</v>
      </c>
      <c r="F34" s="6">
        <v>44</v>
      </c>
      <c r="G34" s="325">
        <v>834</v>
      </c>
      <c r="H34" s="5">
        <v>599</v>
      </c>
      <c r="I34" s="5">
        <v>14</v>
      </c>
      <c r="J34" s="322">
        <v>12</v>
      </c>
      <c r="K34" s="4">
        <v>60</v>
      </c>
      <c r="L34" s="5">
        <v>43</v>
      </c>
      <c r="M34" s="5">
        <v>319</v>
      </c>
      <c r="N34" s="5">
        <v>223</v>
      </c>
      <c r="O34" s="5">
        <v>340</v>
      </c>
      <c r="P34" s="6">
        <v>242</v>
      </c>
      <c r="Q34" s="320">
        <v>177</v>
      </c>
      <c r="R34" s="5">
        <v>143</v>
      </c>
      <c r="S34" s="5">
        <v>79</v>
      </c>
      <c r="T34" s="5">
        <v>67</v>
      </c>
      <c r="U34" s="5">
        <v>489</v>
      </c>
      <c r="V34" s="5">
        <v>357</v>
      </c>
      <c r="W34" s="5">
        <v>123</v>
      </c>
      <c r="X34" s="322">
        <v>47</v>
      </c>
      <c r="Y34" s="4">
        <v>372</v>
      </c>
      <c r="Z34" s="5">
        <v>102</v>
      </c>
      <c r="AA34" s="5">
        <v>42</v>
      </c>
    </row>
    <row r="35" spans="1:27" s="7" customFormat="1" ht="15">
      <c r="A35" s="45" t="s">
        <v>1969</v>
      </c>
      <c r="B35" s="317" t="s">
        <v>1970</v>
      </c>
      <c r="C35" s="4">
        <v>571</v>
      </c>
      <c r="D35" s="5">
        <v>16</v>
      </c>
      <c r="E35" s="5">
        <v>17</v>
      </c>
      <c r="F35" s="6">
        <v>0</v>
      </c>
      <c r="G35" s="325">
        <v>809</v>
      </c>
      <c r="H35" s="5">
        <v>29</v>
      </c>
      <c r="I35" s="5">
        <v>0</v>
      </c>
      <c r="J35" s="322">
        <v>0</v>
      </c>
      <c r="K35" s="4">
        <v>71</v>
      </c>
      <c r="L35" s="5">
        <v>6</v>
      </c>
      <c r="M35" s="5">
        <v>380</v>
      </c>
      <c r="N35" s="5">
        <v>6</v>
      </c>
      <c r="O35" s="5">
        <v>293</v>
      </c>
      <c r="P35" s="6">
        <v>14</v>
      </c>
      <c r="Q35" s="320">
        <v>145</v>
      </c>
      <c r="R35" s="5">
        <v>1</v>
      </c>
      <c r="S35" s="5">
        <v>56</v>
      </c>
      <c r="T35" s="5">
        <v>0</v>
      </c>
      <c r="U35" s="5">
        <v>449</v>
      </c>
      <c r="V35" s="5">
        <v>17</v>
      </c>
      <c r="W35" s="5">
        <v>222</v>
      </c>
      <c r="X35" s="322">
        <v>15</v>
      </c>
      <c r="Y35" s="4">
        <v>216</v>
      </c>
      <c r="Z35" s="5">
        <v>86</v>
      </c>
      <c r="AA35" s="5">
        <v>47</v>
      </c>
    </row>
    <row r="36" spans="1:27" s="7" customFormat="1" ht="15">
      <c r="A36" s="45" t="s">
        <v>1971</v>
      </c>
      <c r="B36" s="317" t="s">
        <v>1972</v>
      </c>
      <c r="C36" s="4">
        <v>586</v>
      </c>
      <c r="D36" s="5">
        <v>54</v>
      </c>
      <c r="E36" s="5">
        <v>10</v>
      </c>
      <c r="F36" s="6">
        <v>3</v>
      </c>
      <c r="G36" s="325">
        <v>798</v>
      </c>
      <c r="H36" s="5">
        <v>142</v>
      </c>
      <c r="I36" s="5">
        <v>3</v>
      </c>
      <c r="J36" s="322">
        <v>1</v>
      </c>
      <c r="K36" s="4">
        <v>75</v>
      </c>
      <c r="L36" s="5">
        <v>6</v>
      </c>
      <c r="M36" s="5">
        <v>414</v>
      </c>
      <c r="N36" s="5">
        <v>59</v>
      </c>
      <c r="O36" s="5">
        <v>281</v>
      </c>
      <c r="P36" s="6">
        <v>70</v>
      </c>
      <c r="Q36" s="320">
        <v>145</v>
      </c>
      <c r="R36" s="5">
        <v>20</v>
      </c>
      <c r="S36" s="5">
        <v>67</v>
      </c>
      <c r="T36" s="5">
        <v>7</v>
      </c>
      <c r="U36" s="5">
        <v>414</v>
      </c>
      <c r="V36" s="5">
        <v>94</v>
      </c>
      <c r="W36" s="5">
        <v>161</v>
      </c>
      <c r="X36" s="322">
        <v>29</v>
      </c>
      <c r="Y36" s="4">
        <v>155</v>
      </c>
      <c r="Z36" s="5">
        <v>38</v>
      </c>
      <c r="AA36" s="5">
        <v>45</v>
      </c>
    </row>
    <row r="37" spans="1:27" s="7" customFormat="1" ht="15">
      <c r="A37" s="45" t="s">
        <v>366</v>
      </c>
      <c r="B37" s="317" t="s">
        <v>367</v>
      </c>
      <c r="C37" s="4">
        <v>548</v>
      </c>
      <c r="D37" s="5">
        <v>191</v>
      </c>
      <c r="E37" s="5">
        <v>7</v>
      </c>
      <c r="F37" s="6">
        <v>2</v>
      </c>
      <c r="G37" s="325">
        <v>784</v>
      </c>
      <c r="H37" s="5">
        <v>322</v>
      </c>
      <c r="I37" s="5">
        <v>2</v>
      </c>
      <c r="J37" s="322">
        <v>0</v>
      </c>
      <c r="K37" s="4">
        <v>88</v>
      </c>
      <c r="L37" s="5">
        <v>34</v>
      </c>
      <c r="M37" s="5">
        <v>379</v>
      </c>
      <c r="N37" s="5">
        <v>143</v>
      </c>
      <c r="O37" s="5">
        <v>313</v>
      </c>
      <c r="P37" s="6">
        <v>142</v>
      </c>
      <c r="Q37" s="320">
        <v>93</v>
      </c>
      <c r="R37" s="5">
        <v>43</v>
      </c>
      <c r="S37" s="5">
        <v>17</v>
      </c>
      <c r="T37" s="5">
        <v>11</v>
      </c>
      <c r="U37" s="5">
        <v>407</v>
      </c>
      <c r="V37" s="5">
        <v>177</v>
      </c>
      <c r="W37" s="5">
        <v>223</v>
      </c>
      <c r="X37" s="322">
        <v>47</v>
      </c>
      <c r="Y37" s="4">
        <v>2929</v>
      </c>
      <c r="Z37" s="5">
        <v>134</v>
      </c>
      <c r="AA37" s="5">
        <v>157</v>
      </c>
    </row>
    <row r="38" spans="1:27" s="7" customFormat="1" ht="15">
      <c r="A38" s="45" t="s">
        <v>1973</v>
      </c>
      <c r="B38" s="317" t="s">
        <v>1974</v>
      </c>
      <c r="C38" s="4">
        <v>590</v>
      </c>
      <c r="D38" s="5">
        <v>454</v>
      </c>
      <c r="E38" s="5">
        <v>88</v>
      </c>
      <c r="F38" s="6">
        <v>69</v>
      </c>
      <c r="G38" s="325">
        <v>770</v>
      </c>
      <c r="H38" s="5">
        <v>587</v>
      </c>
      <c r="I38" s="5">
        <v>35</v>
      </c>
      <c r="J38" s="322">
        <v>29</v>
      </c>
      <c r="K38" s="4">
        <v>62</v>
      </c>
      <c r="L38" s="5">
        <v>43</v>
      </c>
      <c r="M38" s="5">
        <v>340</v>
      </c>
      <c r="N38" s="5">
        <v>262</v>
      </c>
      <c r="O38" s="5">
        <v>255</v>
      </c>
      <c r="P38" s="6">
        <v>201</v>
      </c>
      <c r="Q38" s="320">
        <v>236</v>
      </c>
      <c r="R38" s="5">
        <v>184</v>
      </c>
      <c r="S38" s="5">
        <v>24</v>
      </c>
      <c r="T38" s="5">
        <v>16</v>
      </c>
      <c r="U38" s="5">
        <v>424</v>
      </c>
      <c r="V38" s="5">
        <v>331</v>
      </c>
      <c r="W38" s="5">
        <v>56</v>
      </c>
      <c r="X38" s="322">
        <v>29</v>
      </c>
      <c r="Y38" s="4">
        <v>39</v>
      </c>
      <c r="Z38" s="5">
        <v>14</v>
      </c>
      <c r="AA38" s="5">
        <v>9</v>
      </c>
    </row>
    <row r="39" spans="1:27" s="7" customFormat="1" ht="15">
      <c r="A39" s="45" t="s">
        <v>373</v>
      </c>
      <c r="B39" s="317" t="s">
        <v>374</v>
      </c>
      <c r="C39" s="4">
        <v>489</v>
      </c>
      <c r="D39" s="5">
        <v>422</v>
      </c>
      <c r="E39" s="5">
        <v>26</v>
      </c>
      <c r="F39" s="6">
        <v>26</v>
      </c>
      <c r="G39" s="325">
        <v>743</v>
      </c>
      <c r="H39" s="5">
        <v>688</v>
      </c>
      <c r="I39" s="5">
        <v>9</v>
      </c>
      <c r="J39" s="322">
        <v>8</v>
      </c>
      <c r="K39" s="4">
        <v>76</v>
      </c>
      <c r="L39" s="5">
        <v>69</v>
      </c>
      <c r="M39" s="5">
        <v>351</v>
      </c>
      <c r="N39" s="5">
        <v>315</v>
      </c>
      <c r="O39" s="5">
        <v>311</v>
      </c>
      <c r="P39" s="6">
        <v>299</v>
      </c>
      <c r="Q39" s="320">
        <v>222</v>
      </c>
      <c r="R39" s="5">
        <v>200</v>
      </c>
      <c r="S39" s="5">
        <v>68</v>
      </c>
      <c r="T39" s="5">
        <v>57</v>
      </c>
      <c r="U39" s="5">
        <v>394</v>
      </c>
      <c r="V39" s="5">
        <v>378</v>
      </c>
      <c r="W39" s="5">
        <v>78</v>
      </c>
      <c r="X39" s="322">
        <v>72</v>
      </c>
      <c r="Y39" s="4">
        <v>772</v>
      </c>
      <c r="Z39" s="5">
        <v>68</v>
      </c>
      <c r="AA39" s="5">
        <v>58</v>
      </c>
    </row>
    <row r="40" spans="1:27" s="7" customFormat="1" ht="15">
      <c r="A40" s="45" t="s">
        <v>362</v>
      </c>
      <c r="B40" s="317" t="s">
        <v>363</v>
      </c>
      <c r="C40" s="4">
        <v>482</v>
      </c>
      <c r="D40" s="5">
        <v>27</v>
      </c>
      <c r="E40" s="5">
        <v>10</v>
      </c>
      <c r="F40" s="6">
        <v>1</v>
      </c>
      <c r="G40" s="325">
        <v>737</v>
      </c>
      <c r="H40" s="5">
        <v>33</v>
      </c>
      <c r="I40" s="5">
        <v>2</v>
      </c>
      <c r="J40" s="322">
        <v>1</v>
      </c>
      <c r="K40" s="4">
        <v>63</v>
      </c>
      <c r="L40" s="5">
        <v>2</v>
      </c>
      <c r="M40" s="5">
        <v>339</v>
      </c>
      <c r="N40" s="5">
        <v>16</v>
      </c>
      <c r="O40" s="5">
        <v>308</v>
      </c>
      <c r="P40" s="6">
        <v>6</v>
      </c>
      <c r="Q40" s="320">
        <v>77</v>
      </c>
      <c r="R40" s="5">
        <v>21</v>
      </c>
      <c r="S40" s="5">
        <v>47</v>
      </c>
      <c r="T40" s="5">
        <v>14</v>
      </c>
      <c r="U40" s="5">
        <v>407</v>
      </c>
      <c r="V40" s="5">
        <v>11</v>
      </c>
      <c r="W40" s="5">
        <v>348</v>
      </c>
      <c r="X40" s="322">
        <v>2</v>
      </c>
      <c r="Y40" s="4">
        <v>532</v>
      </c>
      <c r="Z40" s="5">
        <v>53</v>
      </c>
      <c r="AA40" s="5">
        <v>171</v>
      </c>
    </row>
    <row r="41" spans="1:27" s="7" customFormat="1" ht="15">
      <c r="A41" s="45" t="s">
        <v>1975</v>
      </c>
      <c r="B41" s="317" t="s">
        <v>1976</v>
      </c>
      <c r="C41" s="4">
        <v>362</v>
      </c>
      <c r="D41" s="5">
        <v>202</v>
      </c>
      <c r="E41" s="5">
        <v>3</v>
      </c>
      <c r="F41" s="6">
        <v>2</v>
      </c>
      <c r="G41" s="325">
        <v>687</v>
      </c>
      <c r="H41" s="5">
        <v>416</v>
      </c>
      <c r="I41" s="5">
        <v>1</v>
      </c>
      <c r="J41" s="322">
        <v>1</v>
      </c>
      <c r="K41" s="4">
        <v>42</v>
      </c>
      <c r="L41" s="5">
        <v>29</v>
      </c>
      <c r="M41" s="5">
        <v>235</v>
      </c>
      <c r="N41" s="5">
        <v>138</v>
      </c>
      <c r="O41" s="5">
        <v>283</v>
      </c>
      <c r="P41" s="6">
        <v>177</v>
      </c>
      <c r="Q41" s="320">
        <v>23</v>
      </c>
      <c r="R41" s="5">
        <v>4</v>
      </c>
      <c r="S41" s="5">
        <v>9</v>
      </c>
      <c r="T41" s="5">
        <v>0</v>
      </c>
      <c r="U41" s="5">
        <v>464</v>
      </c>
      <c r="V41" s="5">
        <v>282</v>
      </c>
      <c r="W41" s="5">
        <v>294</v>
      </c>
      <c r="X41" s="322">
        <v>167</v>
      </c>
      <c r="Y41" s="4">
        <v>9</v>
      </c>
      <c r="Z41" s="5">
        <v>6</v>
      </c>
      <c r="AA41" s="5">
        <v>2</v>
      </c>
    </row>
    <row r="42" spans="1:27" s="7" customFormat="1" ht="15">
      <c r="A42" s="45" t="s">
        <v>377</v>
      </c>
      <c r="B42" s="317" t="s">
        <v>378</v>
      </c>
      <c r="C42" s="4">
        <v>644</v>
      </c>
      <c r="D42" s="5">
        <v>420</v>
      </c>
      <c r="E42" s="5">
        <v>40</v>
      </c>
      <c r="F42" s="6">
        <v>31</v>
      </c>
      <c r="G42" s="325">
        <v>654</v>
      </c>
      <c r="H42" s="5">
        <v>491</v>
      </c>
      <c r="I42" s="5">
        <v>9</v>
      </c>
      <c r="J42" s="322">
        <v>6</v>
      </c>
      <c r="K42" s="4">
        <v>95</v>
      </c>
      <c r="L42" s="5">
        <v>70</v>
      </c>
      <c r="M42" s="5">
        <v>364</v>
      </c>
      <c r="N42" s="5">
        <v>259</v>
      </c>
      <c r="O42" s="5">
        <v>194</v>
      </c>
      <c r="P42" s="6">
        <v>161</v>
      </c>
      <c r="Q42" s="320">
        <v>235</v>
      </c>
      <c r="R42" s="5">
        <v>187</v>
      </c>
      <c r="S42" s="5">
        <v>75</v>
      </c>
      <c r="T42" s="5">
        <v>55</v>
      </c>
      <c r="U42" s="5">
        <v>247</v>
      </c>
      <c r="V42" s="5">
        <v>199</v>
      </c>
      <c r="W42" s="5">
        <v>47</v>
      </c>
      <c r="X42" s="322">
        <v>35</v>
      </c>
      <c r="Y42" s="4">
        <v>670</v>
      </c>
      <c r="Z42" s="5">
        <v>213</v>
      </c>
      <c r="AA42" s="5">
        <v>92</v>
      </c>
    </row>
    <row r="43" spans="1:27" s="7" customFormat="1" ht="15">
      <c r="A43" s="45" t="s">
        <v>364</v>
      </c>
      <c r="B43" s="317" t="s">
        <v>365</v>
      </c>
      <c r="C43" s="4">
        <v>314</v>
      </c>
      <c r="D43" s="5">
        <v>41</v>
      </c>
      <c r="E43" s="5">
        <v>2</v>
      </c>
      <c r="F43" s="6">
        <v>0</v>
      </c>
      <c r="G43" s="325">
        <v>641</v>
      </c>
      <c r="H43" s="5">
        <v>60</v>
      </c>
      <c r="I43" s="5">
        <v>0</v>
      </c>
      <c r="J43" s="322">
        <v>0</v>
      </c>
      <c r="K43" s="4">
        <v>47</v>
      </c>
      <c r="L43" s="5">
        <v>8</v>
      </c>
      <c r="M43" s="5">
        <v>239</v>
      </c>
      <c r="N43" s="5">
        <v>16</v>
      </c>
      <c r="O43" s="5">
        <v>342</v>
      </c>
      <c r="P43" s="6">
        <v>32</v>
      </c>
      <c r="Q43" s="320">
        <v>15</v>
      </c>
      <c r="R43" s="5">
        <v>1</v>
      </c>
      <c r="S43" s="5">
        <v>4</v>
      </c>
      <c r="T43" s="5">
        <v>0</v>
      </c>
      <c r="U43" s="5">
        <v>440</v>
      </c>
      <c r="V43" s="5">
        <v>36</v>
      </c>
      <c r="W43" s="5">
        <v>419</v>
      </c>
      <c r="X43" s="322">
        <v>33</v>
      </c>
      <c r="Y43" s="4">
        <v>860</v>
      </c>
      <c r="Z43" s="5">
        <v>46</v>
      </c>
      <c r="AA43" s="5">
        <v>72</v>
      </c>
    </row>
    <row r="44" spans="1:27" s="7" customFormat="1" ht="15">
      <c r="A44" s="45" t="s">
        <v>1977</v>
      </c>
      <c r="B44" s="317" t="s">
        <v>1978</v>
      </c>
      <c r="C44" s="4">
        <v>443</v>
      </c>
      <c r="D44" s="5">
        <v>407</v>
      </c>
      <c r="E44" s="5">
        <v>66</v>
      </c>
      <c r="F44" s="6">
        <v>62</v>
      </c>
      <c r="G44" s="325">
        <v>635</v>
      </c>
      <c r="H44" s="5">
        <v>587</v>
      </c>
      <c r="I44" s="5">
        <v>29</v>
      </c>
      <c r="J44" s="322">
        <v>27</v>
      </c>
      <c r="K44" s="4">
        <v>68</v>
      </c>
      <c r="L44" s="5">
        <v>66</v>
      </c>
      <c r="M44" s="5">
        <v>253</v>
      </c>
      <c r="N44" s="5">
        <v>229</v>
      </c>
      <c r="O44" s="5">
        <v>209</v>
      </c>
      <c r="P44" s="6">
        <v>193</v>
      </c>
      <c r="Q44" s="320">
        <v>182</v>
      </c>
      <c r="R44" s="5">
        <v>173</v>
      </c>
      <c r="S44" s="5">
        <v>20</v>
      </c>
      <c r="T44" s="5">
        <v>17</v>
      </c>
      <c r="U44" s="5">
        <v>338</v>
      </c>
      <c r="V44" s="5">
        <v>312</v>
      </c>
      <c r="W44" s="5">
        <v>31</v>
      </c>
      <c r="X44" s="322">
        <v>26</v>
      </c>
      <c r="Y44" s="4">
        <v>15</v>
      </c>
      <c r="Z44" s="5">
        <v>8</v>
      </c>
      <c r="AA44" s="5">
        <v>1</v>
      </c>
    </row>
    <row r="45" spans="1:27" s="7" customFormat="1" ht="30">
      <c r="A45" s="45" t="s">
        <v>1979</v>
      </c>
      <c r="B45" s="317" t="s">
        <v>1980</v>
      </c>
      <c r="C45" s="4">
        <v>356</v>
      </c>
      <c r="D45" s="5">
        <v>253</v>
      </c>
      <c r="E45" s="5">
        <v>10</v>
      </c>
      <c r="F45" s="6">
        <v>10</v>
      </c>
      <c r="G45" s="325">
        <v>632</v>
      </c>
      <c r="H45" s="5">
        <v>535</v>
      </c>
      <c r="I45" s="5">
        <v>1</v>
      </c>
      <c r="J45" s="322">
        <v>1</v>
      </c>
      <c r="K45" s="4">
        <v>37</v>
      </c>
      <c r="L45" s="5">
        <v>30</v>
      </c>
      <c r="M45" s="5">
        <v>240</v>
      </c>
      <c r="N45" s="5">
        <v>187</v>
      </c>
      <c r="O45" s="5">
        <v>247</v>
      </c>
      <c r="P45" s="6">
        <v>222</v>
      </c>
      <c r="Q45" s="320">
        <v>236</v>
      </c>
      <c r="R45" s="5">
        <v>197</v>
      </c>
      <c r="S45" s="5">
        <v>59</v>
      </c>
      <c r="T45" s="5">
        <v>50</v>
      </c>
      <c r="U45" s="5">
        <v>392</v>
      </c>
      <c r="V45" s="5">
        <v>347</v>
      </c>
      <c r="W45" s="5">
        <v>27</v>
      </c>
      <c r="X45" s="322">
        <v>25</v>
      </c>
      <c r="Y45" s="4">
        <v>2</v>
      </c>
      <c r="Z45" s="5">
        <v>1</v>
      </c>
      <c r="AA45" s="5">
        <v>0</v>
      </c>
    </row>
    <row r="46" spans="1:27" s="7" customFormat="1" ht="15">
      <c r="A46" s="45" t="s">
        <v>1981</v>
      </c>
      <c r="B46" s="317" t="s">
        <v>1982</v>
      </c>
      <c r="C46" s="4">
        <v>356</v>
      </c>
      <c r="D46" s="5">
        <v>0</v>
      </c>
      <c r="E46" s="5">
        <v>2</v>
      </c>
      <c r="F46" s="6">
        <v>0</v>
      </c>
      <c r="G46" s="325">
        <v>632</v>
      </c>
      <c r="H46" s="5">
        <v>1</v>
      </c>
      <c r="I46" s="5">
        <v>0</v>
      </c>
      <c r="J46" s="322">
        <v>0</v>
      </c>
      <c r="K46" s="4">
        <v>40</v>
      </c>
      <c r="L46" s="5">
        <v>0</v>
      </c>
      <c r="M46" s="5">
        <v>277</v>
      </c>
      <c r="N46" s="5">
        <v>0</v>
      </c>
      <c r="O46" s="5">
        <v>294</v>
      </c>
      <c r="P46" s="6">
        <v>1</v>
      </c>
      <c r="Q46" s="320">
        <v>19</v>
      </c>
      <c r="R46" s="5">
        <v>0</v>
      </c>
      <c r="S46" s="5">
        <v>3</v>
      </c>
      <c r="T46" s="5">
        <v>0</v>
      </c>
      <c r="U46" s="5">
        <v>411</v>
      </c>
      <c r="V46" s="5">
        <v>1</v>
      </c>
      <c r="W46" s="5">
        <v>381</v>
      </c>
      <c r="X46" s="322">
        <v>1</v>
      </c>
      <c r="Y46" s="4">
        <v>244</v>
      </c>
      <c r="Z46" s="5">
        <v>52</v>
      </c>
      <c r="AA46" s="5">
        <v>18</v>
      </c>
    </row>
    <row r="47" spans="1:27" s="7" customFormat="1" ht="18.75" customHeight="1">
      <c r="A47" s="45" t="s">
        <v>1983</v>
      </c>
      <c r="B47" s="317" t="s">
        <v>1984</v>
      </c>
      <c r="C47" s="4">
        <v>340</v>
      </c>
      <c r="D47" s="5">
        <v>35</v>
      </c>
      <c r="E47" s="5">
        <v>0</v>
      </c>
      <c r="F47" s="6">
        <v>0</v>
      </c>
      <c r="G47" s="325">
        <v>626</v>
      </c>
      <c r="H47" s="5">
        <v>83</v>
      </c>
      <c r="I47" s="5">
        <v>0</v>
      </c>
      <c r="J47" s="322">
        <v>0</v>
      </c>
      <c r="K47" s="4">
        <v>43</v>
      </c>
      <c r="L47" s="5">
        <v>7</v>
      </c>
      <c r="M47" s="5">
        <v>257</v>
      </c>
      <c r="N47" s="5">
        <v>29</v>
      </c>
      <c r="O47" s="5">
        <v>291</v>
      </c>
      <c r="P47" s="6">
        <v>39</v>
      </c>
      <c r="Q47" s="320">
        <v>4</v>
      </c>
      <c r="R47" s="5">
        <v>0</v>
      </c>
      <c r="S47" s="5">
        <v>0</v>
      </c>
      <c r="T47" s="5">
        <v>0</v>
      </c>
      <c r="U47" s="5">
        <v>403</v>
      </c>
      <c r="V47" s="5">
        <v>55</v>
      </c>
      <c r="W47" s="5">
        <v>417</v>
      </c>
      <c r="X47" s="322">
        <v>57</v>
      </c>
      <c r="Y47" s="4">
        <v>108</v>
      </c>
      <c r="Z47" s="5">
        <v>7</v>
      </c>
      <c r="AA47" s="5">
        <v>20</v>
      </c>
    </row>
    <row r="48" spans="1:27" s="7" customFormat="1" ht="15">
      <c r="A48" s="45" t="s">
        <v>370</v>
      </c>
      <c r="B48" s="317" t="s">
        <v>371</v>
      </c>
      <c r="C48" s="4">
        <v>476</v>
      </c>
      <c r="D48" s="5">
        <v>96</v>
      </c>
      <c r="E48" s="5">
        <v>4</v>
      </c>
      <c r="F48" s="6">
        <v>2</v>
      </c>
      <c r="G48" s="325">
        <v>624</v>
      </c>
      <c r="H48" s="5">
        <v>187</v>
      </c>
      <c r="I48" s="5">
        <v>2</v>
      </c>
      <c r="J48" s="322">
        <v>0</v>
      </c>
      <c r="K48" s="4">
        <v>68</v>
      </c>
      <c r="L48" s="5">
        <v>14</v>
      </c>
      <c r="M48" s="5">
        <v>303</v>
      </c>
      <c r="N48" s="5">
        <v>81</v>
      </c>
      <c r="O48" s="5">
        <v>253</v>
      </c>
      <c r="P48" s="6">
        <v>92</v>
      </c>
      <c r="Q48" s="320">
        <v>94</v>
      </c>
      <c r="R48" s="5">
        <v>42</v>
      </c>
      <c r="S48" s="5">
        <v>33</v>
      </c>
      <c r="T48" s="5">
        <v>14</v>
      </c>
      <c r="U48" s="5">
        <v>358</v>
      </c>
      <c r="V48" s="5">
        <v>118</v>
      </c>
      <c r="W48" s="5">
        <v>209</v>
      </c>
      <c r="X48" s="322">
        <v>51</v>
      </c>
      <c r="Y48" s="4">
        <v>1463</v>
      </c>
      <c r="Z48" s="5">
        <v>51</v>
      </c>
      <c r="AA48" s="5">
        <v>92</v>
      </c>
    </row>
    <row r="49" spans="1:27" s="7" customFormat="1" ht="15">
      <c r="A49" s="45" t="s">
        <v>1985</v>
      </c>
      <c r="B49" s="317" t="s">
        <v>1986</v>
      </c>
      <c r="C49" s="4">
        <v>470</v>
      </c>
      <c r="D49" s="5">
        <v>95</v>
      </c>
      <c r="E49" s="5">
        <v>47</v>
      </c>
      <c r="F49" s="6">
        <v>13</v>
      </c>
      <c r="G49" s="325">
        <v>613</v>
      </c>
      <c r="H49" s="5">
        <v>156</v>
      </c>
      <c r="I49" s="5">
        <v>14</v>
      </c>
      <c r="J49" s="322">
        <v>5</v>
      </c>
      <c r="K49" s="4">
        <v>57</v>
      </c>
      <c r="L49" s="5">
        <v>7</v>
      </c>
      <c r="M49" s="5">
        <v>265</v>
      </c>
      <c r="N49" s="5">
        <v>68</v>
      </c>
      <c r="O49" s="5">
        <v>215</v>
      </c>
      <c r="P49" s="6">
        <v>70</v>
      </c>
      <c r="Q49" s="320">
        <v>133</v>
      </c>
      <c r="R49" s="5">
        <v>15</v>
      </c>
      <c r="S49" s="5">
        <v>83</v>
      </c>
      <c r="T49" s="5">
        <v>9</v>
      </c>
      <c r="U49" s="5">
        <v>326</v>
      </c>
      <c r="V49" s="5">
        <v>83</v>
      </c>
      <c r="W49" s="5">
        <v>206</v>
      </c>
      <c r="X49" s="322">
        <v>64</v>
      </c>
      <c r="Y49" s="4">
        <v>20</v>
      </c>
      <c r="Z49" s="5">
        <v>10</v>
      </c>
      <c r="AA49" s="5">
        <v>2</v>
      </c>
    </row>
    <row r="50" spans="1:27" s="7" customFormat="1" ht="15">
      <c r="A50" s="45" t="s">
        <v>368</v>
      </c>
      <c r="B50" s="317" t="s">
        <v>369</v>
      </c>
      <c r="C50" s="4">
        <v>360</v>
      </c>
      <c r="D50" s="5">
        <v>330</v>
      </c>
      <c r="E50" s="5">
        <v>4</v>
      </c>
      <c r="F50" s="6">
        <v>3</v>
      </c>
      <c r="G50" s="325">
        <v>601</v>
      </c>
      <c r="H50" s="5">
        <v>554</v>
      </c>
      <c r="I50" s="5">
        <v>4</v>
      </c>
      <c r="J50" s="322">
        <v>4</v>
      </c>
      <c r="K50" s="4">
        <v>40</v>
      </c>
      <c r="L50" s="5">
        <v>39</v>
      </c>
      <c r="M50" s="5">
        <v>284</v>
      </c>
      <c r="N50" s="5">
        <v>262</v>
      </c>
      <c r="O50" s="5">
        <v>272</v>
      </c>
      <c r="P50" s="6">
        <v>249</v>
      </c>
      <c r="Q50" s="320">
        <v>37</v>
      </c>
      <c r="R50" s="5">
        <v>34</v>
      </c>
      <c r="S50" s="5">
        <v>5</v>
      </c>
      <c r="T50" s="5">
        <v>5</v>
      </c>
      <c r="U50" s="5">
        <v>324</v>
      </c>
      <c r="V50" s="5">
        <v>295</v>
      </c>
      <c r="W50" s="5">
        <v>268</v>
      </c>
      <c r="X50" s="322">
        <v>247</v>
      </c>
      <c r="Y50" s="4">
        <v>419</v>
      </c>
      <c r="Z50" s="5">
        <v>178</v>
      </c>
      <c r="AA50" s="5">
        <v>40</v>
      </c>
    </row>
    <row r="51" spans="1:27" s="7" customFormat="1" ht="14.25" customHeight="1">
      <c r="A51" s="45" t="s">
        <v>1987</v>
      </c>
      <c r="B51" s="317" t="s">
        <v>372</v>
      </c>
      <c r="C51" s="4">
        <v>335</v>
      </c>
      <c r="D51" s="5">
        <v>264</v>
      </c>
      <c r="E51" s="5">
        <v>19</v>
      </c>
      <c r="F51" s="6">
        <v>18</v>
      </c>
      <c r="G51" s="325">
        <v>599</v>
      </c>
      <c r="H51" s="5">
        <v>490</v>
      </c>
      <c r="I51" s="5">
        <v>5</v>
      </c>
      <c r="J51" s="322">
        <v>5</v>
      </c>
      <c r="K51" s="4">
        <v>30</v>
      </c>
      <c r="L51" s="5">
        <v>23</v>
      </c>
      <c r="M51" s="5">
        <v>251</v>
      </c>
      <c r="N51" s="5">
        <v>200</v>
      </c>
      <c r="O51" s="5">
        <v>268</v>
      </c>
      <c r="P51" s="6">
        <v>230</v>
      </c>
      <c r="Q51" s="320">
        <v>93</v>
      </c>
      <c r="R51" s="5">
        <v>82</v>
      </c>
      <c r="S51" s="5">
        <v>13</v>
      </c>
      <c r="T51" s="5">
        <v>12</v>
      </c>
      <c r="U51" s="5">
        <v>365</v>
      </c>
      <c r="V51" s="5">
        <v>308</v>
      </c>
      <c r="W51" s="5">
        <v>117</v>
      </c>
      <c r="X51" s="322">
        <v>96</v>
      </c>
      <c r="Y51" s="4">
        <v>350</v>
      </c>
      <c r="Z51" s="5">
        <v>311</v>
      </c>
      <c r="AA51" s="5">
        <v>14</v>
      </c>
    </row>
    <row r="52" spans="1:27" s="7" customFormat="1" ht="15">
      <c r="A52" s="45" t="s">
        <v>1988</v>
      </c>
      <c r="B52" s="317" t="s">
        <v>1989</v>
      </c>
      <c r="C52" s="4">
        <v>360</v>
      </c>
      <c r="D52" s="5">
        <v>221</v>
      </c>
      <c r="E52" s="5">
        <v>7</v>
      </c>
      <c r="F52" s="6">
        <v>5</v>
      </c>
      <c r="G52" s="325">
        <v>552</v>
      </c>
      <c r="H52" s="5">
        <v>346</v>
      </c>
      <c r="I52" s="5">
        <v>5</v>
      </c>
      <c r="J52" s="322">
        <v>1</v>
      </c>
      <c r="K52" s="4">
        <v>58</v>
      </c>
      <c r="L52" s="5">
        <v>39</v>
      </c>
      <c r="M52" s="5">
        <v>256</v>
      </c>
      <c r="N52" s="5">
        <v>166</v>
      </c>
      <c r="O52" s="5">
        <v>227</v>
      </c>
      <c r="P52" s="6">
        <v>136</v>
      </c>
      <c r="Q52" s="320">
        <v>23</v>
      </c>
      <c r="R52" s="5">
        <v>15</v>
      </c>
      <c r="S52" s="5">
        <v>5</v>
      </c>
      <c r="T52" s="5">
        <v>4</v>
      </c>
      <c r="U52" s="5">
        <v>297</v>
      </c>
      <c r="V52" s="5">
        <v>178</v>
      </c>
      <c r="W52" s="5">
        <v>122</v>
      </c>
      <c r="X52" s="322">
        <v>46</v>
      </c>
      <c r="Y52" s="4">
        <v>299</v>
      </c>
      <c r="Z52" s="5">
        <v>36</v>
      </c>
      <c r="AA52" s="5">
        <v>9</v>
      </c>
    </row>
    <row r="53" spans="1:27" s="7" customFormat="1" ht="15">
      <c r="A53" s="45" t="s">
        <v>375</v>
      </c>
      <c r="B53" s="317" t="s">
        <v>376</v>
      </c>
      <c r="C53" s="4">
        <v>377</v>
      </c>
      <c r="D53" s="5">
        <v>304</v>
      </c>
      <c r="E53" s="5">
        <v>4</v>
      </c>
      <c r="F53" s="6">
        <v>3</v>
      </c>
      <c r="G53" s="325">
        <v>549</v>
      </c>
      <c r="H53" s="5">
        <v>482</v>
      </c>
      <c r="I53" s="5">
        <v>2</v>
      </c>
      <c r="J53" s="322">
        <v>2</v>
      </c>
      <c r="K53" s="4">
        <v>56</v>
      </c>
      <c r="L53" s="5">
        <v>45</v>
      </c>
      <c r="M53" s="5">
        <v>270</v>
      </c>
      <c r="N53" s="5">
        <v>236</v>
      </c>
      <c r="O53" s="5">
        <v>219</v>
      </c>
      <c r="P53" s="6">
        <v>199</v>
      </c>
      <c r="Q53" s="320">
        <v>94</v>
      </c>
      <c r="R53" s="5">
        <v>73</v>
      </c>
      <c r="S53" s="5">
        <v>31</v>
      </c>
      <c r="T53" s="5">
        <v>22</v>
      </c>
      <c r="U53" s="5">
        <v>292</v>
      </c>
      <c r="V53" s="5">
        <v>263</v>
      </c>
      <c r="W53" s="5">
        <v>166</v>
      </c>
      <c r="X53" s="322">
        <v>157</v>
      </c>
      <c r="Y53" s="4">
        <v>1785</v>
      </c>
      <c r="Z53" s="5">
        <v>347</v>
      </c>
      <c r="AA53" s="5">
        <v>207</v>
      </c>
    </row>
    <row r="54" spans="1:27" s="7" customFormat="1" ht="16.5" customHeight="1">
      <c r="A54" s="45" t="s">
        <v>1990</v>
      </c>
      <c r="B54" s="317" t="s">
        <v>1991</v>
      </c>
      <c r="C54" s="4">
        <v>285</v>
      </c>
      <c r="D54" s="5">
        <v>172</v>
      </c>
      <c r="E54" s="5">
        <v>7</v>
      </c>
      <c r="F54" s="6">
        <v>1</v>
      </c>
      <c r="G54" s="325">
        <v>534</v>
      </c>
      <c r="H54" s="5">
        <v>362</v>
      </c>
      <c r="I54" s="5">
        <v>4</v>
      </c>
      <c r="J54" s="322">
        <v>1</v>
      </c>
      <c r="K54" s="4">
        <v>26</v>
      </c>
      <c r="L54" s="5">
        <v>17</v>
      </c>
      <c r="M54" s="5">
        <v>206</v>
      </c>
      <c r="N54" s="5">
        <v>142</v>
      </c>
      <c r="O54" s="5">
        <v>218</v>
      </c>
      <c r="P54" s="6">
        <v>160</v>
      </c>
      <c r="Q54" s="320">
        <v>44</v>
      </c>
      <c r="R54" s="5">
        <v>13</v>
      </c>
      <c r="S54" s="5">
        <v>28</v>
      </c>
      <c r="T54" s="5">
        <v>5</v>
      </c>
      <c r="U54" s="5">
        <v>337</v>
      </c>
      <c r="V54" s="5">
        <v>231</v>
      </c>
      <c r="W54" s="5">
        <v>169</v>
      </c>
      <c r="X54" s="322">
        <v>117</v>
      </c>
      <c r="Y54" s="4">
        <v>2</v>
      </c>
      <c r="Z54" s="5">
        <v>0</v>
      </c>
      <c r="AA54" s="5">
        <v>0</v>
      </c>
    </row>
    <row r="55" spans="1:27" s="7" customFormat="1" ht="15">
      <c r="A55" s="45" t="s">
        <v>1992</v>
      </c>
      <c r="B55" s="317" t="s">
        <v>1993</v>
      </c>
      <c r="C55" s="4">
        <v>569</v>
      </c>
      <c r="D55" s="5">
        <v>73</v>
      </c>
      <c r="E55" s="5">
        <v>143</v>
      </c>
      <c r="F55" s="6">
        <v>11</v>
      </c>
      <c r="G55" s="325">
        <v>523</v>
      </c>
      <c r="H55" s="5">
        <v>129</v>
      </c>
      <c r="I55" s="5">
        <v>32</v>
      </c>
      <c r="J55" s="322">
        <v>4</v>
      </c>
      <c r="K55" s="4">
        <v>62</v>
      </c>
      <c r="L55" s="5">
        <v>10</v>
      </c>
      <c r="M55" s="5">
        <v>209</v>
      </c>
      <c r="N55" s="5">
        <v>43</v>
      </c>
      <c r="O55" s="5">
        <v>94</v>
      </c>
      <c r="P55" s="6">
        <v>51</v>
      </c>
      <c r="Q55" s="320">
        <v>284</v>
      </c>
      <c r="R55" s="5">
        <v>33</v>
      </c>
      <c r="S55" s="5">
        <v>199</v>
      </c>
      <c r="T55" s="5">
        <v>14</v>
      </c>
      <c r="U55" s="5">
        <v>201</v>
      </c>
      <c r="V55" s="5">
        <v>77</v>
      </c>
      <c r="W55" s="5">
        <v>12</v>
      </c>
      <c r="X55" s="322">
        <v>2</v>
      </c>
      <c r="Y55" s="4">
        <v>93</v>
      </c>
      <c r="Z55" s="5">
        <v>34</v>
      </c>
      <c r="AA55" s="5">
        <v>9</v>
      </c>
    </row>
    <row r="56" spans="1:27" s="7" customFormat="1" ht="15">
      <c r="A56" s="45" t="s">
        <v>1994</v>
      </c>
      <c r="B56" s="317" t="s">
        <v>1995</v>
      </c>
      <c r="C56" s="4">
        <v>192</v>
      </c>
      <c r="D56" s="5">
        <v>163</v>
      </c>
      <c r="E56" s="5">
        <v>0</v>
      </c>
      <c r="F56" s="6">
        <v>0</v>
      </c>
      <c r="G56" s="325">
        <v>506</v>
      </c>
      <c r="H56" s="5">
        <v>427</v>
      </c>
      <c r="I56" s="5">
        <v>0</v>
      </c>
      <c r="J56" s="322">
        <v>0</v>
      </c>
      <c r="K56" s="4">
        <v>22</v>
      </c>
      <c r="L56" s="5">
        <v>18</v>
      </c>
      <c r="M56" s="5">
        <v>167</v>
      </c>
      <c r="N56" s="5">
        <v>141</v>
      </c>
      <c r="O56" s="5">
        <v>296</v>
      </c>
      <c r="P56" s="6">
        <v>251</v>
      </c>
      <c r="Q56" s="320">
        <v>4</v>
      </c>
      <c r="R56" s="5">
        <v>2</v>
      </c>
      <c r="S56" s="5">
        <v>0</v>
      </c>
      <c r="T56" s="5">
        <v>0</v>
      </c>
      <c r="U56" s="5">
        <v>359</v>
      </c>
      <c r="V56" s="5">
        <v>300</v>
      </c>
      <c r="W56" s="5">
        <v>249</v>
      </c>
      <c r="X56" s="322">
        <v>195</v>
      </c>
      <c r="Y56" s="4">
        <v>9</v>
      </c>
      <c r="Z56" s="5">
        <v>0</v>
      </c>
      <c r="AA56" s="5">
        <v>1</v>
      </c>
    </row>
    <row r="57" spans="1:27" s="7" customFormat="1" ht="30">
      <c r="A57" s="45" t="s">
        <v>1996</v>
      </c>
      <c r="B57" s="317" t="s">
        <v>1997</v>
      </c>
      <c r="C57" s="4">
        <v>335</v>
      </c>
      <c r="D57" s="5">
        <v>24</v>
      </c>
      <c r="E57" s="5">
        <v>6</v>
      </c>
      <c r="F57" s="6">
        <v>1</v>
      </c>
      <c r="G57" s="325">
        <v>469</v>
      </c>
      <c r="H57" s="5">
        <v>47</v>
      </c>
      <c r="I57" s="5">
        <v>1</v>
      </c>
      <c r="J57" s="322">
        <v>1</v>
      </c>
      <c r="K57" s="4">
        <v>45</v>
      </c>
      <c r="L57" s="5">
        <v>3</v>
      </c>
      <c r="M57" s="5">
        <v>213</v>
      </c>
      <c r="N57" s="5">
        <v>22</v>
      </c>
      <c r="O57" s="5">
        <v>206</v>
      </c>
      <c r="P57" s="6">
        <v>20</v>
      </c>
      <c r="Q57" s="320">
        <v>27</v>
      </c>
      <c r="R57" s="5">
        <v>8</v>
      </c>
      <c r="S57" s="5">
        <v>6</v>
      </c>
      <c r="T57" s="5">
        <v>1</v>
      </c>
      <c r="U57" s="5">
        <v>268</v>
      </c>
      <c r="V57" s="5">
        <v>26</v>
      </c>
      <c r="W57" s="5">
        <v>217</v>
      </c>
      <c r="X57" s="322">
        <v>3</v>
      </c>
      <c r="Y57" s="4">
        <v>211</v>
      </c>
      <c r="Z57" s="5">
        <v>4</v>
      </c>
      <c r="AA57" s="5">
        <v>10</v>
      </c>
    </row>
    <row r="58" spans="1:27" s="7" customFormat="1" ht="30">
      <c r="A58" s="45" t="s">
        <v>460</v>
      </c>
      <c r="B58" s="317" t="s">
        <v>461</v>
      </c>
      <c r="C58" s="4">
        <v>481</v>
      </c>
      <c r="D58" s="5">
        <v>362</v>
      </c>
      <c r="E58" s="5">
        <v>18</v>
      </c>
      <c r="F58" s="6">
        <v>12</v>
      </c>
      <c r="G58" s="325">
        <v>459</v>
      </c>
      <c r="H58" s="5">
        <v>353</v>
      </c>
      <c r="I58" s="5">
        <v>5</v>
      </c>
      <c r="J58" s="322">
        <v>4</v>
      </c>
      <c r="K58" s="4">
        <v>66</v>
      </c>
      <c r="L58" s="5">
        <v>54</v>
      </c>
      <c r="M58" s="5">
        <v>343</v>
      </c>
      <c r="N58" s="5">
        <v>255</v>
      </c>
      <c r="O58" s="5">
        <v>48</v>
      </c>
      <c r="P58" s="6">
        <v>42</v>
      </c>
      <c r="Q58" s="320">
        <v>120</v>
      </c>
      <c r="R58" s="5">
        <v>106</v>
      </c>
      <c r="S58" s="5">
        <v>35</v>
      </c>
      <c r="T58" s="5">
        <v>31</v>
      </c>
      <c r="U58" s="5">
        <v>113</v>
      </c>
      <c r="V58" s="5">
        <v>85</v>
      </c>
      <c r="W58" s="5">
        <v>83</v>
      </c>
      <c r="X58" s="322">
        <v>56</v>
      </c>
      <c r="Y58" s="4">
        <v>380</v>
      </c>
      <c r="Z58" s="5">
        <v>12</v>
      </c>
      <c r="AA58" s="5">
        <v>20</v>
      </c>
    </row>
    <row r="59" spans="1:27" s="7" customFormat="1" ht="30">
      <c r="A59" s="45" t="s">
        <v>388</v>
      </c>
      <c r="B59" s="317" t="s">
        <v>389</v>
      </c>
      <c r="C59" s="4">
        <v>381</v>
      </c>
      <c r="D59" s="5">
        <v>135</v>
      </c>
      <c r="E59" s="5">
        <v>11</v>
      </c>
      <c r="F59" s="6">
        <v>3</v>
      </c>
      <c r="G59" s="325">
        <v>451</v>
      </c>
      <c r="H59" s="5">
        <v>206</v>
      </c>
      <c r="I59" s="5">
        <v>2</v>
      </c>
      <c r="J59" s="322">
        <v>1</v>
      </c>
      <c r="K59" s="4">
        <v>46</v>
      </c>
      <c r="L59" s="5">
        <v>19</v>
      </c>
      <c r="M59" s="5">
        <v>243</v>
      </c>
      <c r="N59" s="5">
        <v>98</v>
      </c>
      <c r="O59" s="5">
        <v>160</v>
      </c>
      <c r="P59" s="6">
        <v>88</v>
      </c>
      <c r="Q59" s="320">
        <v>145</v>
      </c>
      <c r="R59" s="5">
        <v>72</v>
      </c>
      <c r="S59" s="5">
        <v>58</v>
      </c>
      <c r="T59" s="5">
        <v>27</v>
      </c>
      <c r="U59" s="5">
        <v>209</v>
      </c>
      <c r="V59" s="5">
        <v>109</v>
      </c>
      <c r="W59" s="5">
        <v>136</v>
      </c>
      <c r="X59" s="322">
        <v>50</v>
      </c>
      <c r="Y59" s="4">
        <v>3134</v>
      </c>
      <c r="Z59" s="5">
        <v>660</v>
      </c>
      <c r="AA59" s="5">
        <v>470</v>
      </c>
    </row>
    <row r="60" spans="1:27" s="7" customFormat="1" ht="15">
      <c r="A60" s="45" t="s">
        <v>1998</v>
      </c>
      <c r="B60" s="317" t="s">
        <v>1999</v>
      </c>
      <c r="C60" s="4">
        <v>224</v>
      </c>
      <c r="D60" s="5">
        <v>17</v>
      </c>
      <c r="E60" s="5">
        <v>1</v>
      </c>
      <c r="F60" s="6">
        <v>0</v>
      </c>
      <c r="G60" s="325">
        <v>402</v>
      </c>
      <c r="H60" s="5">
        <v>35</v>
      </c>
      <c r="I60" s="5">
        <v>0</v>
      </c>
      <c r="J60" s="322">
        <v>0</v>
      </c>
      <c r="K60" s="4">
        <v>27</v>
      </c>
      <c r="L60" s="5">
        <v>1</v>
      </c>
      <c r="M60" s="5">
        <v>173</v>
      </c>
      <c r="N60" s="5">
        <v>11</v>
      </c>
      <c r="O60" s="5">
        <v>175</v>
      </c>
      <c r="P60" s="6">
        <v>19</v>
      </c>
      <c r="Q60" s="320">
        <v>19</v>
      </c>
      <c r="R60" s="5">
        <v>0</v>
      </c>
      <c r="S60" s="5">
        <v>4</v>
      </c>
      <c r="T60" s="5">
        <v>0</v>
      </c>
      <c r="U60" s="5">
        <v>259</v>
      </c>
      <c r="V60" s="5">
        <v>25</v>
      </c>
      <c r="W60" s="5">
        <v>143</v>
      </c>
      <c r="X60" s="322">
        <v>22</v>
      </c>
      <c r="Y60" s="4">
        <v>233</v>
      </c>
      <c r="Z60" s="5">
        <v>40</v>
      </c>
      <c r="AA60" s="5">
        <v>40</v>
      </c>
    </row>
    <row r="61" spans="1:27" s="7" customFormat="1" ht="15">
      <c r="A61" s="45" t="s">
        <v>2000</v>
      </c>
      <c r="B61" s="317" t="s">
        <v>2001</v>
      </c>
      <c r="C61" s="4">
        <v>175</v>
      </c>
      <c r="D61" s="5">
        <v>37</v>
      </c>
      <c r="E61" s="5">
        <v>0</v>
      </c>
      <c r="F61" s="6">
        <v>0</v>
      </c>
      <c r="G61" s="325">
        <v>394</v>
      </c>
      <c r="H61" s="5">
        <v>72</v>
      </c>
      <c r="I61" s="5">
        <v>0</v>
      </c>
      <c r="J61" s="322">
        <v>0</v>
      </c>
      <c r="K61" s="4">
        <v>14</v>
      </c>
      <c r="L61" s="5">
        <v>2</v>
      </c>
      <c r="M61" s="5">
        <v>162</v>
      </c>
      <c r="N61" s="5">
        <v>28</v>
      </c>
      <c r="O61" s="5">
        <v>216</v>
      </c>
      <c r="P61" s="6">
        <v>42</v>
      </c>
      <c r="Q61" s="320">
        <v>6</v>
      </c>
      <c r="R61" s="5">
        <v>1</v>
      </c>
      <c r="S61" s="5">
        <v>3</v>
      </c>
      <c r="T61" s="5">
        <v>1</v>
      </c>
      <c r="U61" s="5">
        <v>266</v>
      </c>
      <c r="V61" s="5">
        <v>51</v>
      </c>
      <c r="W61" s="5">
        <v>288</v>
      </c>
      <c r="X61" s="322">
        <v>39</v>
      </c>
      <c r="Y61" s="4">
        <v>157</v>
      </c>
      <c r="Z61" s="5">
        <v>22</v>
      </c>
      <c r="AA61" s="5">
        <v>27</v>
      </c>
    </row>
    <row r="62" spans="1:27" s="7" customFormat="1" ht="30.75" customHeight="1">
      <c r="A62" s="45" t="s">
        <v>379</v>
      </c>
      <c r="B62" s="317" t="s">
        <v>380</v>
      </c>
      <c r="C62" s="4">
        <v>252</v>
      </c>
      <c r="D62" s="5">
        <v>248</v>
      </c>
      <c r="E62" s="5">
        <v>11</v>
      </c>
      <c r="F62" s="6">
        <v>9</v>
      </c>
      <c r="G62" s="325">
        <v>383</v>
      </c>
      <c r="H62" s="5">
        <v>382</v>
      </c>
      <c r="I62" s="5">
        <v>4</v>
      </c>
      <c r="J62" s="322">
        <v>4</v>
      </c>
      <c r="K62" s="4">
        <v>34</v>
      </c>
      <c r="L62" s="5">
        <v>34</v>
      </c>
      <c r="M62" s="5">
        <v>186</v>
      </c>
      <c r="N62" s="5">
        <v>185</v>
      </c>
      <c r="O62" s="5">
        <v>161</v>
      </c>
      <c r="P62" s="6">
        <v>161</v>
      </c>
      <c r="Q62" s="320">
        <v>55</v>
      </c>
      <c r="R62" s="5">
        <v>55</v>
      </c>
      <c r="S62" s="5">
        <v>12</v>
      </c>
      <c r="T62" s="5">
        <v>12</v>
      </c>
      <c r="U62" s="5">
        <v>206</v>
      </c>
      <c r="V62" s="5">
        <v>206</v>
      </c>
      <c r="W62" s="5">
        <v>82</v>
      </c>
      <c r="X62" s="322">
        <v>82</v>
      </c>
      <c r="Y62" s="4">
        <v>348</v>
      </c>
      <c r="Z62" s="5">
        <v>236</v>
      </c>
      <c r="AA62" s="5">
        <v>23</v>
      </c>
    </row>
    <row r="63" spans="1:27" s="7" customFormat="1" ht="15">
      <c r="A63" s="45" t="s">
        <v>381</v>
      </c>
      <c r="B63" s="317" t="s">
        <v>382</v>
      </c>
      <c r="C63" s="4">
        <v>258</v>
      </c>
      <c r="D63" s="5">
        <v>1</v>
      </c>
      <c r="E63" s="5">
        <v>2</v>
      </c>
      <c r="F63" s="6">
        <v>0</v>
      </c>
      <c r="G63" s="325">
        <v>365</v>
      </c>
      <c r="H63" s="5">
        <v>0</v>
      </c>
      <c r="I63" s="5">
        <v>1</v>
      </c>
      <c r="J63" s="322">
        <v>0</v>
      </c>
      <c r="K63" s="4">
        <v>37</v>
      </c>
      <c r="L63" s="5">
        <v>0</v>
      </c>
      <c r="M63" s="5">
        <v>167</v>
      </c>
      <c r="N63" s="5">
        <v>0</v>
      </c>
      <c r="O63" s="5">
        <v>153</v>
      </c>
      <c r="P63" s="6">
        <v>0</v>
      </c>
      <c r="Q63" s="320">
        <v>29</v>
      </c>
      <c r="R63" s="5">
        <v>0</v>
      </c>
      <c r="S63" s="5">
        <v>11</v>
      </c>
      <c r="T63" s="5">
        <v>0</v>
      </c>
      <c r="U63" s="5">
        <v>211</v>
      </c>
      <c r="V63" s="5">
        <v>0</v>
      </c>
      <c r="W63" s="5">
        <v>230</v>
      </c>
      <c r="X63" s="322">
        <v>0</v>
      </c>
      <c r="Y63" s="4">
        <v>1132</v>
      </c>
      <c r="Z63" s="5">
        <v>28</v>
      </c>
      <c r="AA63" s="5">
        <v>287</v>
      </c>
    </row>
    <row r="64" spans="1:27" s="7" customFormat="1" ht="15">
      <c r="A64" s="45" t="s">
        <v>2002</v>
      </c>
      <c r="B64" s="317" t="s">
        <v>387</v>
      </c>
      <c r="C64" s="4">
        <v>353</v>
      </c>
      <c r="D64" s="5">
        <v>2</v>
      </c>
      <c r="E64" s="5">
        <v>5</v>
      </c>
      <c r="F64" s="6">
        <v>0</v>
      </c>
      <c r="G64" s="325">
        <v>350</v>
      </c>
      <c r="H64" s="5">
        <v>6</v>
      </c>
      <c r="I64" s="5">
        <v>1</v>
      </c>
      <c r="J64" s="322">
        <v>0</v>
      </c>
      <c r="K64" s="4">
        <v>59</v>
      </c>
      <c r="L64" s="5">
        <v>2</v>
      </c>
      <c r="M64" s="5">
        <v>190</v>
      </c>
      <c r="N64" s="5">
        <v>1</v>
      </c>
      <c r="O64" s="5">
        <v>100</v>
      </c>
      <c r="P64" s="6">
        <v>3</v>
      </c>
      <c r="Q64" s="320">
        <v>94</v>
      </c>
      <c r="R64" s="5">
        <v>4</v>
      </c>
      <c r="S64" s="5">
        <v>44</v>
      </c>
      <c r="T64" s="5">
        <v>2</v>
      </c>
      <c r="U64" s="5">
        <v>139</v>
      </c>
      <c r="V64" s="5">
        <v>4</v>
      </c>
      <c r="W64" s="5">
        <v>115</v>
      </c>
      <c r="X64" s="322">
        <v>0</v>
      </c>
      <c r="Y64" s="4">
        <v>861</v>
      </c>
      <c r="Z64" s="5">
        <v>114</v>
      </c>
      <c r="AA64" s="5">
        <v>64</v>
      </c>
    </row>
    <row r="65" spans="1:27" s="7" customFormat="1" ht="13.5" customHeight="1">
      <c r="A65" s="45" t="s">
        <v>2003</v>
      </c>
      <c r="B65" s="317" t="s">
        <v>2004</v>
      </c>
      <c r="C65" s="4">
        <v>403</v>
      </c>
      <c r="D65" s="5">
        <v>275</v>
      </c>
      <c r="E65" s="5">
        <v>160</v>
      </c>
      <c r="F65" s="6">
        <v>117</v>
      </c>
      <c r="G65" s="325">
        <v>340</v>
      </c>
      <c r="H65" s="5">
        <v>264</v>
      </c>
      <c r="I65" s="5">
        <v>40</v>
      </c>
      <c r="J65" s="322">
        <v>31</v>
      </c>
      <c r="K65" s="4">
        <v>21</v>
      </c>
      <c r="L65" s="5">
        <v>14</v>
      </c>
      <c r="M65" s="5">
        <v>112</v>
      </c>
      <c r="N65" s="5">
        <v>80</v>
      </c>
      <c r="O65" s="5">
        <v>50</v>
      </c>
      <c r="P65" s="6">
        <v>47</v>
      </c>
      <c r="Q65" s="320">
        <v>283</v>
      </c>
      <c r="R65" s="5">
        <v>215</v>
      </c>
      <c r="S65" s="5">
        <v>224</v>
      </c>
      <c r="T65" s="5">
        <v>170</v>
      </c>
      <c r="U65" s="5">
        <v>123</v>
      </c>
      <c r="V65" s="5">
        <v>109</v>
      </c>
      <c r="W65" s="5">
        <v>7</v>
      </c>
      <c r="X65" s="322">
        <v>7</v>
      </c>
      <c r="Y65" s="4">
        <v>0</v>
      </c>
      <c r="Z65" s="5">
        <v>0</v>
      </c>
      <c r="AA65" s="5">
        <v>0</v>
      </c>
    </row>
    <row r="66" spans="1:27" s="7" customFormat="1" ht="30">
      <c r="A66" s="45" t="s">
        <v>2005</v>
      </c>
      <c r="B66" s="317" t="s">
        <v>2006</v>
      </c>
      <c r="C66" s="4">
        <v>205</v>
      </c>
      <c r="D66" s="5">
        <v>7</v>
      </c>
      <c r="E66" s="5">
        <v>5</v>
      </c>
      <c r="F66" s="6">
        <v>0</v>
      </c>
      <c r="G66" s="325">
        <v>336</v>
      </c>
      <c r="H66" s="5">
        <v>22</v>
      </c>
      <c r="I66" s="5">
        <v>0</v>
      </c>
      <c r="J66" s="322">
        <v>0</v>
      </c>
      <c r="K66" s="4">
        <v>24</v>
      </c>
      <c r="L66" s="5">
        <v>1</v>
      </c>
      <c r="M66" s="5">
        <v>130</v>
      </c>
      <c r="N66" s="5">
        <v>6</v>
      </c>
      <c r="O66" s="5">
        <v>146</v>
      </c>
      <c r="P66" s="6">
        <v>10</v>
      </c>
      <c r="Q66" s="320">
        <v>19</v>
      </c>
      <c r="R66" s="5">
        <v>0</v>
      </c>
      <c r="S66" s="5">
        <v>7</v>
      </c>
      <c r="T66" s="5">
        <v>0</v>
      </c>
      <c r="U66" s="5">
        <v>211</v>
      </c>
      <c r="V66" s="5">
        <v>16</v>
      </c>
      <c r="W66" s="5">
        <v>145</v>
      </c>
      <c r="X66" s="322">
        <v>9</v>
      </c>
      <c r="Y66" s="4">
        <v>65</v>
      </c>
      <c r="Z66" s="5">
        <v>5</v>
      </c>
      <c r="AA66" s="5">
        <v>8</v>
      </c>
    </row>
    <row r="67" spans="1:27" s="7" customFormat="1" ht="15.75" customHeight="1">
      <c r="A67" s="45" t="s">
        <v>2007</v>
      </c>
      <c r="B67" s="317" t="s">
        <v>2008</v>
      </c>
      <c r="C67" s="4">
        <v>225</v>
      </c>
      <c r="D67" s="5">
        <v>9</v>
      </c>
      <c r="E67" s="5">
        <v>1</v>
      </c>
      <c r="F67" s="6">
        <v>0</v>
      </c>
      <c r="G67" s="325">
        <v>333</v>
      </c>
      <c r="H67" s="5">
        <v>13</v>
      </c>
      <c r="I67" s="5">
        <v>0</v>
      </c>
      <c r="J67" s="322">
        <v>0</v>
      </c>
      <c r="K67" s="4">
        <v>24</v>
      </c>
      <c r="L67" s="5">
        <v>0</v>
      </c>
      <c r="M67" s="5">
        <v>157</v>
      </c>
      <c r="N67" s="5">
        <v>5</v>
      </c>
      <c r="O67" s="5">
        <v>139</v>
      </c>
      <c r="P67" s="6">
        <v>5</v>
      </c>
      <c r="Q67" s="320">
        <v>11</v>
      </c>
      <c r="R67" s="5">
        <v>1</v>
      </c>
      <c r="S67" s="5">
        <v>3</v>
      </c>
      <c r="T67" s="5">
        <v>0</v>
      </c>
      <c r="U67" s="5">
        <v>206</v>
      </c>
      <c r="V67" s="5">
        <v>8</v>
      </c>
      <c r="W67" s="5">
        <v>191</v>
      </c>
      <c r="X67" s="322">
        <v>4</v>
      </c>
      <c r="Y67" s="4">
        <v>66</v>
      </c>
      <c r="Z67" s="5">
        <v>6</v>
      </c>
      <c r="AA67" s="5">
        <v>8</v>
      </c>
    </row>
    <row r="68" spans="1:27" s="7" customFormat="1" ht="30">
      <c r="A68" s="45" t="s">
        <v>2009</v>
      </c>
      <c r="B68" s="317" t="s">
        <v>2010</v>
      </c>
      <c r="C68" s="4">
        <v>313</v>
      </c>
      <c r="D68" s="5">
        <v>196</v>
      </c>
      <c r="E68" s="5">
        <v>62</v>
      </c>
      <c r="F68" s="6">
        <v>34</v>
      </c>
      <c r="G68" s="325">
        <v>318</v>
      </c>
      <c r="H68" s="5">
        <v>207</v>
      </c>
      <c r="I68" s="5">
        <v>23</v>
      </c>
      <c r="J68" s="322">
        <v>12</v>
      </c>
      <c r="K68" s="4">
        <v>34</v>
      </c>
      <c r="L68" s="5">
        <v>23</v>
      </c>
      <c r="M68" s="5">
        <v>161</v>
      </c>
      <c r="N68" s="5">
        <v>105</v>
      </c>
      <c r="O68" s="5">
        <v>93</v>
      </c>
      <c r="P68" s="6">
        <v>57</v>
      </c>
      <c r="Q68" s="320">
        <v>108</v>
      </c>
      <c r="R68" s="5">
        <v>71</v>
      </c>
      <c r="S68" s="5">
        <v>19</v>
      </c>
      <c r="T68" s="5">
        <v>13</v>
      </c>
      <c r="U68" s="5">
        <v>130</v>
      </c>
      <c r="V68" s="5">
        <v>83</v>
      </c>
      <c r="W68" s="5">
        <v>41</v>
      </c>
      <c r="X68" s="322">
        <v>20</v>
      </c>
      <c r="Y68" s="4">
        <v>37</v>
      </c>
      <c r="Z68" s="5">
        <v>3</v>
      </c>
      <c r="AA68" s="5">
        <v>2</v>
      </c>
    </row>
    <row r="69" spans="1:27" s="7" customFormat="1" ht="15">
      <c r="A69" s="45" t="s">
        <v>2011</v>
      </c>
      <c r="B69" s="317" t="s">
        <v>2012</v>
      </c>
      <c r="C69" s="4">
        <v>212</v>
      </c>
      <c r="D69" s="5">
        <v>11</v>
      </c>
      <c r="E69" s="5">
        <v>19</v>
      </c>
      <c r="F69" s="6">
        <v>0</v>
      </c>
      <c r="G69" s="325">
        <v>314</v>
      </c>
      <c r="H69" s="5">
        <v>28</v>
      </c>
      <c r="I69" s="5">
        <v>6</v>
      </c>
      <c r="J69" s="322">
        <v>0</v>
      </c>
      <c r="K69" s="4">
        <v>22</v>
      </c>
      <c r="L69" s="5">
        <v>1</v>
      </c>
      <c r="M69" s="5">
        <v>132</v>
      </c>
      <c r="N69" s="5">
        <v>9</v>
      </c>
      <c r="O69" s="5">
        <v>122</v>
      </c>
      <c r="P69" s="6">
        <v>15</v>
      </c>
      <c r="Q69" s="320">
        <v>51</v>
      </c>
      <c r="R69" s="5">
        <v>1</v>
      </c>
      <c r="S69" s="5">
        <v>19</v>
      </c>
      <c r="T69" s="5">
        <v>1</v>
      </c>
      <c r="U69" s="5">
        <v>173</v>
      </c>
      <c r="V69" s="5">
        <v>18</v>
      </c>
      <c r="W69" s="5">
        <v>129</v>
      </c>
      <c r="X69" s="322">
        <v>16</v>
      </c>
      <c r="Y69" s="4">
        <v>70</v>
      </c>
      <c r="Z69" s="5">
        <v>3</v>
      </c>
      <c r="AA69" s="5">
        <v>13</v>
      </c>
    </row>
    <row r="70" spans="1:27" s="7" customFormat="1" ht="29.25" customHeight="1">
      <c r="A70" s="45" t="s">
        <v>2013</v>
      </c>
      <c r="B70" s="317" t="s">
        <v>2014</v>
      </c>
      <c r="C70" s="4">
        <v>186</v>
      </c>
      <c r="D70" s="5">
        <v>2</v>
      </c>
      <c r="E70" s="5">
        <v>0</v>
      </c>
      <c r="F70" s="6">
        <v>0</v>
      </c>
      <c r="G70" s="325">
        <v>314</v>
      </c>
      <c r="H70" s="5">
        <v>3</v>
      </c>
      <c r="I70" s="5">
        <v>0</v>
      </c>
      <c r="J70" s="322">
        <v>0</v>
      </c>
      <c r="K70" s="4">
        <v>26</v>
      </c>
      <c r="L70" s="5">
        <v>0</v>
      </c>
      <c r="M70" s="5">
        <v>139</v>
      </c>
      <c r="N70" s="5">
        <v>1</v>
      </c>
      <c r="O70" s="5">
        <v>135</v>
      </c>
      <c r="P70" s="6">
        <v>2</v>
      </c>
      <c r="Q70" s="320">
        <v>2</v>
      </c>
      <c r="R70" s="5">
        <v>0</v>
      </c>
      <c r="S70" s="5">
        <v>0</v>
      </c>
      <c r="T70" s="5">
        <v>0</v>
      </c>
      <c r="U70" s="5">
        <v>199</v>
      </c>
      <c r="V70" s="5">
        <v>2</v>
      </c>
      <c r="W70" s="5">
        <v>128</v>
      </c>
      <c r="X70" s="322">
        <v>1</v>
      </c>
      <c r="Y70" s="4">
        <v>87</v>
      </c>
      <c r="Z70" s="5">
        <v>10</v>
      </c>
      <c r="AA70" s="5">
        <v>2</v>
      </c>
    </row>
    <row r="71" spans="1:27" s="7" customFormat="1" ht="32.25" customHeight="1">
      <c r="A71" s="45" t="s">
        <v>2015</v>
      </c>
      <c r="B71" s="317" t="s">
        <v>2016</v>
      </c>
      <c r="C71" s="4">
        <v>261</v>
      </c>
      <c r="D71" s="5">
        <v>9</v>
      </c>
      <c r="E71" s="5">
        <v>22</v>
      </c>
      <c r="F71" s="6">
        <v>0</v>
      </c>
      <c r="G71" s="325">
        <v>311</v>
      </c>
      <c r="H71" s="5">
        <v>20</v>
      </c>
      <c r="I71" s="5">
        <v>7</v>
      </c>
      <c r="J71" s="322">
        <v>0</v>
      </c>
      <c r="K71" s="4">
        <v>32</v>
      </c>
      <c r="L71" s="5">
        <v>2</v>
      </c>
      <c r="M71" s="5">
        <v>134</v>
      </c>
      <c r="N71" s="5">
        <v>6</v>
      </c>
      <c r="O71" s="5">
        <v>109</v>
      </c>
      <c r="P71" s="6">
        <v>12</v>
      </c>
      <c r="Q71" s="320">
        <v>38</v>
      </c>
      <c r="R71" s="5">
        <v>0</v>
      </c>
      <c r="S71" s="5">
        <v>25</v>
      </c>
      <c r="T71" s="5">
        <v>0</v>
      </c>
      <c r="U71" s="5">
        <v>161</v>
      </c>
      <c r="V71" s="5">
        <v>14</v>
      </c>
      <c r="W71" s="5">
        <v>97</v>
      </c>
      <c r="X71" s="322">
        <v>15</v>
      </c>
      <c r="Y71" s="4">
        <v>17</v>
      </c>
      <c r="Z71" s="5">
        <v>2</v>
      </c>
      <c r="AA71" s="5">
        <v>3</v>
      </c>
    </row>
    <row r="72" spans="1:27" s="7" customFormat="1" ht="15">
      <c r="A72" s="45" t="s">
        <v>2017</v>
      </c>
      <c r="B72" s="317" t="s">
        <v>2018</v>
      </c>
      <c r="C72" s="4">
        <v>294</v>
      </c>
      <c r="D72" s="5">
        <v>230</v>
      </c>
      <c r="E72" s="5">
        <v>76</v>
      </c>
      <c r="F72" s="6">
        <v>55</v>
      </c>
      <c r="G72" s="325">
        <v>309</v>
      </c>
      <c r="H72" s="5">
        <v>266</v>
      </c>
      <c r="I72" s="5">
        <v>23</v>
      </c>
      <c r="J72" s="322">
        <v>17</v>
      </c>
      <c r="K72" s="4">
        <v>26</v>
      </c>
      <c r="L72" s="5">
        <v>23</v>
      </c>
      <c r="M72" s="5">
        <v>112</v>
      </c>
      <c r="N72" s="5">
        <v>94</v>
      </c>
      <c r="O72" s="5">
        <v>74</v>
      </c>
      <c r="P72" s="6">
        <v>65</v>
      </c>
      <c r="Q72" s="320">
        <v>214</v>
      </c>
      <c r="R72" s="5">
        <v>186</v>
      </c>
      <c r="S72" s="5">
        <v>120</v>
      </c>
      <c r="T72" s="5">
        <v>105</v>
      </c>
      <c r="U72" s="5">
        <v>145</v>
      </c>
      <c r="V72" s="5">
        <v>130</v>
      </c>
      <c r="W72" s="5">
        <v>10</v>
      </c>
      <c r="X72" s="322">
        <v>9</v>
      </c>
      <c r="Y72" s="4">
        <v>0</v>
      </c>
      <c r="Z72" s="5">
        <v>0</v>
      </c>
      <c r="AA72" s="5">
        <v>0</v>
      </c>
    </row>
    <row r="73" spans="1:27" s="7" customFormat="1" ht="15">
      <c r="A73" s="45" t="s">
        <v>2019</v>
      </c>
      <c r="B73" s="317" t="s">
        <v>2020</v>
      </c>
      <c r="C73" s="4">
        <v>193</v>
      </c>
      <c r="D73" s="5">
        <v>128</v>
      </c>
      <c r="E73" s="5">
        <v>3</v>
      </c>
      <c r="F73" s="6">
        <v>3</v>
      </c>
      <c r="G73" s="325">
        <v>308</v>
      </c>
      <c r="H73" s="5">
        <v>217</v>
      </c>
      <c r="I73" s="5">
        <v>3</v>
      </c>
      <c r="J73" s="322">
        <v>3</v>
      </c>
      <c r="K73" s="4">
        <v>27</v>
      </c>
      <c r="L73" s="5">
        <v>21</v>
      </c>
      <c r="M73" s="5">
        <v>142</v>
      </c>
      <c r="N73" s="5">
        <v>92</v>
      </c>
      <c r="O73" s="5">
        <v>131</v>
      </c>
      <c r="P73" s="6">
        <v>97</v>
      </c>
      <c r="Q73" s="320">
        <v>16</v>
      </c>
      <c r="R73" s="5">
        <v>10</v>
      </c>
      <c r="S73" s="5">
        <v>1</v>
      </c>
      <c r="T73" s="5">
        <v>0</v>
      </c>
      <c r="U73" s="5">
        <v>165</v>
      </c>
      <c r="V73" s="5">
        <v>119</v>
      </c>
      <c r="W73" s="5">
        <v>97</v>
      </c>
      <c r="X73" s="322">
        <v>66</v>
      </c>
      <c r="Y73" s="4">
        <v>22</v>
      </c>
      <c r="Z73" s="5">
        <v>0</v>
      </c>
      <c r="AA73" s="5">
        <v>0</v>
      </c>
    </row>
    <row r="74" spans="1:27" s="7" customFormat="1" ht="15">
      <c r="A74" s="45" t="s">
        <v>2021</v>
      </c>
      <c r="B74" s="317" t="s">
        <v>2022</v>
      </c>
      <c r="C74" s="4">
        <v>185</v>
      </c>
      <c r="D74" s="5">
        <v>7</v>
      </c>
      <c r="E74" s="5">
        <v>4</v>
      </c>
      <c r="F74" s="6">
        <v>0</v>
      </c>
      <c r="G74" s="325">
        <v>303</v>
      </c>
      <c r="H74" s="5">
        <v>11</v>
      </c>
      <c r="I74" s="5">
        <v>1</v>
      </c>
      <c r="J74" s="322">
        <v>0</v>
      </c>
      <c r="K74" s="4">
        <v>21</v>
      </c>
      <c r="L74" s="5">
        <v>1</v>
      </c>
      <c r="M74" s="5">
        <v>142</v>
      </c>
      <c r="N74" s="5">
        <v>3</v>
      </c>
      <c r="O74" s="5">
        <v>129</v>
      </c>
      <c r="P74" s="6">
        <v>7</v>
      </c>
      <c r="Q74" s="320">
        <v>52</v>
      </c>
      <c r="R74" s="5">
        <v>0</v>
      </c>
      <c r="S74" s="5">
        <v>25</v>
      </c>
      <c r="T74" s="5">
        <v>0</v>
      </c>
      <c r="U74" s="5">
        <v>183</v>
      </c>
      <c r="V74" s="5">
        <v>8</v>
      </c>
      <c r="W74" s="5">
        <v>65</v>
      </c>
      <c r="X74" s="322">
        <v>6</v>
      </c>
      <c r="Y74" s="4">
        <v>35</v>
      </c>
      <c r="Z74" s="5">
        <v>11</v>
      </c>
      <c r="AA74" s="5">
        <v>1</v>
      </c>
    </row>
    <row r="75" spans="1:27" s="7" customFormat="1" ht="30">
      <c r="A75" s="45" t="s">
        <v>2023</v>
      </c>
      <c r="B75" s="317" t="s">
        <v>2024</v>
      </c>
      <c r="C75" s="4">
        <v>202</v>
      </c>
      <c r="D75" s="5">
        <v>1</v>
      </c>
      <c r="E75" s="5">
        <v>10</v>
      </c>
      <c r="F75" s="6">
        <v>0</v>
      </c>
      <c r="G75" s="325">
        <v>300</v>
      </c>
      <c r="H75" s="5">
        <v>1</v>
      </c>
      <c r="I75" s="5">
        <v>2</v>
      </c>
      <c r="J75" s="322">
        <v>0</v>
      </c>
      <c r="K75" s="4">
        <v>19</v>
      </c>
      <c r="L75" s="5">
        <v>1</v>
      </c>
      <c r="M75" s="5">
        <v>144</v>
      </c>
      <c r="N75" s="5">
        <v>0</v>
      </c>
      <c r="O75" s="5">
        <v>107</v>
      </c>
      <c r="P75" s="6">
        <v>0</v>
      </c>
      <c r="Q75" s="320">
        <v>35</v>
      </c>
      <c r="R75" s="5">
        <v>0</v>
      </c>
      <c r="S75" s="5">
        <v>18</v>
      </c>
      <c r="T75" s="5">
        <v>0</v>
      </c>
      <c r="U75" s="5">
        <v>179</v>
      </c>
      <c r="V75" s="5">
        <v>0</v>
      </c>
      <c r="W75" s="5">
        <v>99</v>
      </c>
      <c r="X75" s="322">
        <v>0</v>
      </c>
      <c r="Y75" s="4">
        <v>2</v>
      </c>
      <c r="Z75" s="5">
        <v>2</v>
      </c>
      <c r="AA75" s="5">
        <v>1</v>
      </c>
    </row>
    <row r="76" spans="1:27" s="7" customFormat="1" ht="15">
      <c r="A76" s="45" t="s">
        <v>2025</v>
      </c>
      <c r="B76" s="317" t="s">
        <v>2026</v>
      </c>
      <c r="C76" s="4">
        <v>135</v>
      </c>
      <c r="D76" s="5">
        <v>127</v>
      </c>
      <c r="E76" s="5">
        <v>3</v>
      </c>
      <c r="F76" s="6">
        <v>3</v>
      </c>
      <c r="G76" s="325">
        <v>297</v>
      </c>
      <c r="H76" s="5">
        <v>289</v>
      </c>
      <c r="I76" s="5">
        <v>1</v>
      </c>
      <c r="J76" s="322">
        <v>1</v>
      </c>
      <c r="K76" s="4">
        <v>17</v>
      </c>
      <c r="L76" s="5">
        <v>16</v>
      </c>
      <c r="M76" s="5">
        <v>119</v>
      </c>
      <c r="N76" s="5">
        <v>113</v>
      </c>
      <c r="O76" s="5">
        <v>123</v>
      </c>
      <c r="P76" s="6">
        <v>123</v>
      </c>
      <c r="Q76" s="320">
        <v>13</v>
      </c>
      <c r="R76" s="5">
        <v>13</v>
      </c>
      <c r="S76" s="5">
        <v>2</v>
      </c>
      <c r="T76" s="5">
        <v>2</v>
      </c>
      <c r="U76" s="5">
        <v>190</v>
      </c>
      <c r="V76" s="5">
        <v>189</v>
      </c>
      <c r="W76" s="5">
        <v>34</v>
      </c>
      <c r="X76" s="322">
        <v>30</v>
      </c>
      <c r="Y76" s="4">
        <v>3</v>
      </c>
      <c r="Z76" s="5">
        <v>1</v>
      </c>
      <c r="AA76" s="5">
        <v>1</v>
      </c>
    </row>
    <row r="77" spans="1:27" s="7" customFormat="1" ht="15">
      <c r="A77" s="45" t="s">
        <v>383</v>
      </c>
      <c r="B77" s="317" t="s">
        <v>384</v>
      </c>
      <c r="C77" s="4">
        <v>205</v>
      </c>
      <c r="D77" s="5">
        <v>11</v>
      </c>
      <c r="E77" s="5">
        <v>0</v>
      </c>
      <c r="F77" s="6">
        <v>0</v>
      </c>
      <c r="G77" s="325">
        <v>296</v>
      </c>
      <c r="H77" s="5">
        <v>13</v>
      </c>
      <c r="I77" s="5">
        <v>0</v>
      </c>
      <c r="J77" s="322">
        <v>0</v>
      </c>
      <c r="K77" s="4">
        <v>26</v>
      </c>
      <c r="L77" s="5">
        <v>2</v>
      </c>
      <c r="M77" s="5">
        <v>127</v>
      </c>
      <c r="N77" s="5">
        <v>5</v>
      </c>
      <c r="O77" s="5">
        <v>140</v>
      </c>
      <c r="P77" s="6">
        <v>5</v>
      </c>
      <c r="Q77" s="320">
        <v>23</v>
      </c>
      <c r="R77" s="5">
        <v>1</v>
      </c>
      <c r="S77" s="5">
        <v>6</v>
      </c>
      <c r="T77" s="5">
        <v>0</v>
      </c>
      <c r="U77" s="5">
        <v>186</v>
      </c>
      <c r="V77" s="5">
        <v>7</v>
      </c>
      <c r="W77" s="5">
        <v>144</v>
      </c>
      <c r="X77" s="322">
        <v>8</v>
      </c>
      <c r="Y77" s="4">
        <v>501</v>
      </c>
      <c r="Z77" s="5">
        <v>61</v>
      </c>
      <c r="AA77" s="5">
        <v>29</v>
      </c>
    </row>
    <row r="78" spans="1:27" s="7" customFormat="1" ht="15">
      <c r="A78" s="45" t="s">
        <v>2027</v>
      </c>
      <c r="B78" s="317" t="s">
        <v>2028</v>
      </c>
      <c r="C78" s="4">
        <v>211</v>
      </c>
      <c r="D78" s="5">
        <v>0</v>
      </c>
      <c r="E78" s="5">
        <v>5</v>
      </c>
      <c r="F78" s="6">
        <v>0</v>
      </c>
      <c r="G78" s="325">
        <v>295</v>
      </c>
      <c r="H78" s="5">
        <v>0</v>
      </c>
      <c r="I78" s="5">
        <v>1</v>
      </c>
      <c r="J78" s="322">
        <v>0</v>
      </c>
      <c r="K78" s="4">
        <v>32</v>
      </c>
      <c r="L78" s="5">
        <v>0</v>
      </c>
      <c r="M78" s="5">
        <v>127</v>
      </c>
      <c r="N78" s="5">
        <v>0</v>
      </c>
      <c r="O78" s="5">
        <v>115</v>
      </c>
      <c r="P78" s="6">
        <v>0</v>
      </c>
      <c r="Q78" s="320">
        <v>63</v>
      </c>
      <c r="R78" s="5">
        <v>0</v>
      </c>
      <c r="S78" s="5">
        <v>23</v>
      </c>
      <c r="T78" s="5">
        <v>0</v>
      </c>
      <c r="U78" s="5">
        <v>171</v>
      </c>
      <c r="V78" s="5">
        <v>0</v>
      </c>
      <c r="W78" s="5">
        <v>64</v>
      </c>
      <c r="X78" s="322">
        <v>0</v>
      </c>
      <c r="Y78" s="4">
        <v>50</v>
      </c>
      <c r="Z78" s="5">
        <v>18</v>
      </c>
      <c r="AA78" s="5">
        <v>1</v>
      </c>
    </row>
    <row r="79" spans="1:27" s="7" customFormat="1" ht="15">
      <c r="A79" s="45" t="s">
        <v>385</v>
      </c>
      <c r="B79" s="317" t="s">
        <v>386</v>
      </c>
      <c r="C79" s="4">
        <v>221</v>
      </c>
      <c r="D79" s="5">
        <v>24</v>
      </c>
      <c r="E79" s="5">
        <v>4</v>
      </c>
      <c r="F79" s="6">
        <v>1</v>
      </c>
      <c r="G79" s="325">
        <v>291</v>
      </c>
      <c r="H79" s="5">
        <v>45</v>
      </c>
      <c r="I79" s="5">
        <v>3</v>
      </c>
      <c r="J79" s="322">
        <v>0</v>
      </c>
      <c r="K79" s="4">
        <v>34</v>
      </c>
      <c r="L79" s="5">
        <v>5</v>
      </c>
      <c r="M79" s="5">
        <v>134</v>
      </c>
      <c r="N79" s="5">
        <v>17</v>
      </c>
      <c r="O79" s="5">
        <v>119</v>
      </c>
      <c r="P79" s="6">
        <v>23</v>
      </c>
      <c r="Q79" s="320">
        <v>38</v>
      </c>
      <c r="R79" s="5">
        <v>9</v>
      </c>
      <c r="S79" s="5">
        <v>17</v>
      </c>
      <c r="T79" s="5">
        <v>3</v>
      </c>
      <c r="U79" s="5">
        <v>160</v>
      </c>
      <c r="V79" s="5">
        <v>27</v>
      </c>
      <c r="W79" s="5">
        <v>123</v>
      </c>
      <c r="X79" s="322">
        <v>9</v>
      </c>
      <c r="Y79" s="4">
        <v>411</v>
      </c>
      <c r="Z79" s="5">
        <v>17</v>
      </c>
      <c r="AA79" s="5">
        <v>109</v>
      </c>
    </row>
    <row r="80" spans="1:27" s="7" customFormat="1" ht="30">
      <c r="A80" s="45" t="s">
        <v>2029</v>
      </c>
      <c r="B80" s="317" t="s">
        <v>2030</v>
      </c>
      <c r="C80" s="4">
        <v>179</v>
      </c>
      <c r="D80" s="5">
        <v>52</v>
      </c>
      <c r="E80" s="5">
        <v>0</v>
      </c>
      <c r="F80" s="6">
        <v>0</v>
      </c>
      <c r="G80" s="325">
        <v>290</v>
      </c>
      <c r="H80" s="5">
        <v>107</v>
      </c>
      <c r="I80" s="5">
        <v>0</v>
      </c>
      <c r="J80" s="322">
        <v>0</v>
      </c>
      <c r="K80" s="4">
        <v>26</v>
      </c>
      <c r="L80" s="5">
        <v>9</v>
      </c>
      <c r="M80" s="5">
        <v>135</v>
      </c>
      <c r="N80" s="5">
        <v>38</v>
      </c>
      <c r="O80" s="5">
        <v>128</v>
      </c>
      <c r="P80" s="6">
        <v>60</v>
      </c>
      <c r="Q80" s="320">
        <v>44</v>
      </c>
      <c r="R80" s="5">
        <v>21</v>
      </c>
      <c r="S80" s="5">
        <v>9</v>
      </c>
      <c r="T80" s="5">
        <v>3</v>
      </c>
      <c r="U80" s="5">
        <v>162</v>
      </c>
      <c r="V80" s="5">
        <v>70</v>
      </c>
      <c r="W80" s="5">
        <v>87</v>
      </c>
      <c r="X80" s="322">
        <v>24</v>
      </c>
      <c r="Y80" s="4">
        <v>275</v>
      </c>
      <c r="Z80" s="5">
        <v>16</v>
      </c>
      <c r="AA80" s="5">
        <v>66</v>
      </c>
    </row>
    <row r="81" spans="1:27" s="7" customFormat="1" ht="45">
      <c r="A81" s="45" t="s">
        <v>2031</v>
      </c>
      <c r="B81" s="317" t="s">
        <v>2032</v>
      </c>
      <c r="C81" s="4">
        <v>258</v>
      </c>
      <c r="D81" s="5">
        <v>171</v>
      </c>
      <c r="E81" s="5">
        <v>18</v>
      </c>
      <c r="F81" s="6">
        <v>15</v>
      </c>
      <c r="G81" s="325">
        <v>288</v>
      </c>
      <c r="H81" s="5">
        <v>199</v>
      </c>
      <c r="I81" s="5">
        <v>3</v>
      </c>
      <c r="J81" s="322">
        <v>2</v>
      </c>
      <c r="K81" s="4">
        <v>27</v>
      </c>
      <c r="L81" s="5">
        <v>15</v>
      </c>
      <c r="M81" s="5">
        <v>137</v>
      </c>
      <c r="N81" s="5">
        <v>93</v>
      </c>
      <c r="O81" s="5">
        <v>92</v>
      </c>
      <c r="P81" s="6">
        <v>71</v>
      </c>
      <c r="Q81" s="320">
        <v>68</v>
      </c>
      <c r="R81" s="5">
        <v>41</v>
      </c>
      <c r="S81" s="5">
        <v>7</v>
      </c>
      <c r="T81" s="5">
        <v>5</v>
      </c>
      <c r="U81" s="5">
        <v>139</v>
      </c>
      <c r="V81" s="5">
        <v>103</v>
      </c>
      <c r="W81" s="5">
        <v>19</v>
      </c>
      <c r="X81" s="322">
        <v>9</v>
      </c>
      <c r="Y81" s="4">
        <v>6</v>
      </c>
      <c r="Z81" s="5">
        <v>2</v>
      </c>
      <c r="AA81" s="5">
        <v>0</v>
      </c>
    </row>
    <row r="82" spans="1:27" s="7" customFormat="1" ht="15">
      <c r="A82" s="45" t="s">
        <v>390</v>
      </c>
      <c r="B82" s="317" t="s">
        <v>391</v>
      </c>
      <c r="C82" s="4">
        <v>249</v>
      </c>
      <c r="D82" s="5">
        <v>160</v>
      </c>
      <c r="E82" s="5">
        <v>6</v>
      </c>
      <c r="F82" s="6">
        <v>5</v>
      </c>
      <c r="G82" s="325">
        <v>287</v>
      </c>
      <c r="H82" s="5">
        <v>207</v>
      </c>
      <c r="I82" s="5">
        <v>2</v>
      </c>
      <c r="J82" s="322">
        <v>1</v>
      </c>
      <c r="K82" s="4">
        <v>34</v>
      </c>
      <c r="L82" s="5">
        <v>24</v>
      </c>
      <c r="M82" s="5">
        <v>171</v>
      </c>
      <c r="N82" s="5">
        <v>112</v>
      </c>
      <c r="O82" s="5">
        <v>80</v>
      </c>
      <c r="P82" s="6">
        <v>69</v>
      </c>
      <c r="Q82" s="320">
        <v>38</v>
      </c>
      <c r="R82" s="5">
        <v>23</v>
      </c>
      <c r="S82" s="5">
        <v>9</v>
      </c>
      <c r="T82" s="5">
        <v>3</v>
      </c>
      <c r="U82" s="5">
        <v>108</v>
      </c>
      <c r="V82" s="5">
        <v>89</v>
      </c>
      <c r="W82" s="5">
        <v>33</v>
      </c>
      <c r="X82" s="322">
        <v>25</v>
      </c>
      <c r="Y82" s="4">
        <v>447</v>
      </c>
      <c r="Z82" s="5">
        <v>83</v>
      </c>
      <c r="AA82" s="5">
        <v>60</v>
      </c>
    </row>
    <row r="83" spans="1:27" s="7" customFormat="1" ht="15">
      <c r="A83" s="45" t="s">
        <v>2033</v>
      </c>
      <c r="B83" s="317" t="s">
        <v>2034</v>
      </c>
      <c r="C83" s="4">
        <v>254</v>
      </c>
      <c r="D83" s="5">
        <v>225</v>
      </c>
      <c r="E83" s="5">
        <v>15</v>
      </c>
      <c r="F83" s="6">
        <v>11</v>
      </c>
      <c r="G83" s="325">
        <v>286</v>
      </c>
      <c r="H83" s="5">
        <v>263</v>
      </c>
      <c r="I83" s="5">
        <v>4</v>
      </c>
      <c r="J83" s="322">
        <v>3</v>
      </c>
      <c r="K83" s="4">
        <v>26</v>
      </c>
      <c r="L83" s="5">
        <v>22</v>
      </c>
      <c r="M83" s="5">
        <v>166</v>
      </c>
      <c r="N83" s="5">
        <v>155</v>
      </c>
      <c r="O83" s="5">
        <v>94</v>
      </c>
      <c r="P83" s="6">
        <v>86</v>
      </c>
      <c r="Q83" s="320">
        <v>79</v>
      </c>
      <c r="R83" s="5">
        <v>76</v>
      </c>
      <c r="S83" s="5">
        <v>22</v>
      </c>
      <c r="T83" s="5">
        <v>20</v>
      </c>
      <c r="U83" s="5">
        <v>129</v>
      </c>
      <c r="V83" s="5">
        <v>118</v>
      </c>
      <c r="W83" s="5">
        <v>31</v>
      </c>
      <c r="X83" s="322">
        <v>23</v>
      </c>
      <c r="Y83" s="4">
        <v>262</v>
      </c>
      <c r="Z83" s="5">
        <v>144</v>
      </c>
      <c r="AA83" s="5">
        <v>20</v>
      </c>
    </row>
    <row r="84" spans="1:27" s="7" customFormat="1" ht="30">
      <c r="A84" s="45" t="s">
        <v>2035</v>
      </c>
      <c r="B84" s="317" t="s">
        <v>1907</v>
      </c>
      <c r="C84" s="4">
        <v>185</v>
      </c>
      <c r="D84" s="5">
        <v>71</v>
      </c>
      <c r="E84" s="5">
        <v>2</v>
      </c>
      <c r="F84" s="6">
        <v>1</v>
      </c>
      <c r="G84" s="325">
        <v>286</v>
      </c>
      <c r="H84" s="5">
        <v>142</v>
      </c>
      <c r="I84" s="5">
        <v>0</v>
      </c>
      <c r="J84" s="322">
        <v>0</v>
      </c>
      <c r="K84" s="4">
        <v>20</v>
      </c>
      <c r="L84" s="5">
        <v>7</v>
      </c>
      <c r="M84" s="5">
        <v>138</v>
      </c>
      <c r="N84" s="5">
        <v>66</v>
      </c>
      <c r="O84" s="5">
        <v>122</v>
      </c>
      <c r="P84" s="6">
        <v>65</v>
      </c>
      <c r="Q84" s="320">
        <v>56</v>
      </c>
      <c r="R84" s="5">
        <v>30</v>
      </c>
      <c r="S84" s="5">
        <v>22</v>
      </c>
      <c r="T84" s="5">
        <v>13</v>
      </c>
      <c r="U84" s="5">
        <v>163</v>
      </c>
      <c r="V84" s="5">
        <v>88</v>
      </c>
      <c r="W84" s="5">
        <v>74</v>
      </c>
      <c r="X84" s="322">
        <v>27</v>
      </c>
      <c r="Y84" s="4">
        <v>1385</v>
      </c>
      <c r="Z84" s="5">
        <v>14</v>
      </c>
      <c r="AA84" s="5">
        <v>115</v>
      </c>
    </row>
    <row r="85" spans="1:27" s="7" customFormat="1" ht="15">
      <c r="A85" s="45" t="s">
        <v>2036</v>
      </c>
      <c r="B85" s="317" t="s">
        <v>2037</v>
      </c>
      <c r="C85" s="4">
        <v>144</v>
      </c>
      <c r="D85" s="5">
        <v>0</v>
      </c>
      <c r="E85" s="5">
        <v>0</v>
      </c>
      <c r="F85" s="6">
        <v>0</v>
      </c>
      <c r="G85" s="325">
        <v>284</v>
      </c>
      <c r="H85" s="5">
        <v>0</v>
      </c>
      <c r="I85" s="5">
        <v>0</v>
      </c>
      <c r="J85" s="322">
        <v>0</v>
      </c>
      <c r="K85" s="4">
        <v>13</v>
      </c>
      <c r="L85" s="5">
        <v>0</v>
      </c>
      <c r="M85" s="5">
        <v>120</v>
      </c>
      <c r="N85" s="5">
        <v>0</v>
      </c>
      <c r="O85" s="5">
        <v>148</v>
      </c>
      <c r="P85" s="6">
        <v>0</v>
      </c>
      <c r="Q85" s="320">
        <v>3</v>
      </c>
      <c r="R85" s="5">
        <v>0</v>
      </c>
      <c r="S85" s="5">
        <v>0</v>
      </c>
      <c r="T85" s="5">
        <v>0</v>
      </c>
      <c r="U85" s="5">
        <v>200</v>
      </c>
      <c r="V85" s="5">
        <v>0</v>
      </c>
      <c r="W85" s="5">
        <v>184</v>
      </c>
      <c r="X85" s="322">
        <v>0</v>
      </c>
      <c r="Y85" s="4">
        <v>82</v>
      </c>
      <c r="Z85" s="5">
        <v>5</v>
      </c>
      <c r="AA85" s="5">
        <v>9</v>
      </c>
    </row>
    <row r="86" spans="1:27" s="7" customFormat="1" ht="15">
      <c r="A86" s="45" t="s">
        <v>2038</v>
      </c>
      <c r="B86" s="317" t="s">
        <v>1920</v>
      </c>
      <c r="C86" s="4">
        <v>224</v>
      </c>
      <c r="D86" s="5">
        <v>5</v>
      </c>
      <c r="E86" s="5">
        <v>0</v>
      </c>
      <c r="F86" s="6">
        <v>0</v>
      </c>
      <c r="G86" s="325">
        <v>283</v>
      </c>
      <c r="H86" s="5">
        <v>8</v>
      </c>
      <c r="I86" s="5">
        <v>0</v>
      </c>
      <c r="J86" s="322">
        <v>0</v>
      </c>
      <c r="K86" s="4">
        <v>14</v>
      </c>
      <c r="L86" s="5">
        <v>0</v>
      </c>
      <c r="M86" s="5">
        <v>135</v>
      </c>
      <c r="N86" s="5">
        <v>4</v>
      </c>
      <c r="O86" s="5">
        <v>134</v>
      </c>
      <c r="P86" s="6">
        <v>4</v>
      </c>
      <c r="Q86" s="320">
        <v>26</v>
      </c>
      <c r="R86" s="5">
        <v>0</v>
      </c>
      <c r="S86" s="5">
        <v>7</v>
      </c>
      <c r="T86" s="5">
        <v>0</v>
      </c>
      <c r="U86" s="5">
        <v>181</v>
      </c>
      <c r="V86" s="5">
        <v>6</v>
      </c>
      <c r="W86" s="5">
        <v>133</v>
      </c>
      <c r="X86" s="322">
        <v>4</v>
      </c>
      <c r="Y86" s="4">
        <v>321</v>
      </c>
      <c r="Z86" s="5">
        <v>124</v>
      </c>
      <c r="AA86" s="5">
        <v>11</v>
      </c>
    </row>
    <row r="87" spans="1:27" s="7" customFormat="1" ht="14.25" customHeight="1">
      <c r="A87" s="45" t="s">
        <v>2039</v>
      </c>
      <c r="B87" s="317" t="s">
        <v>2040</v>
      </c>
      <c r="C87" s="4">
        <v>191</v>
      </c>
      <c r="D87" s="5">
        <v>116</v>
      </c>
      <c r="E87" s="5">
        <v>3</v>
      </c>
      <c r="F87" s="6">
        <v>3</v>
      </c>
      <c r="G87" s="325">
        <v>278</v>
      </c>
      <c r="H87" s="5">
        <v>203</v>
      </c>
      <c r="I87" s="5">
        <v>0</v>
      </c>
      <c r="J87" s="322">
        <v>0</v>
      </c>
      <c r="K87" s="4">
        <v>25</v>
      </c>
      <c r="L87" s="5">
        <v>19</v>
      </c>
      <c r="M87" s="5">
        <v>121</v>
      </c>
      <c r="N87" s="5">
        <v>80</v>
      </c>
      <c r="O87" s="5">
        <v>129</v>
      </c>
      <c r="P87" s="6">
        <v>102</v>
      </c>
      <c r="Q87" s="320">
        <v>44</v>
      </c>
      <c r="R87" s="5">
        <v>33</v>
      </c>
      <c r="S87" s="5">
        <v>7</v>
      </c>
      <c r="T87" s="5">
        <v>5</v>
      </c>
      <c r="U87" s="5">
        <v>161</v>
      </c>
      <c r="V87" s="5">
        <v>128</v>
      </c>
      <c r="W87" s="5">
        <v>79</v>
      </c>
      <c r="X87" s="322">
        <v>61</v>
      </c>
      <c r="Y87" s="4">
        <v>69</v>
      </c>
      <c r="Z87" s="5">
        <v>1</v>
      </c>
      <c r="AA87" s="5">
        <v>9</v>
      </c>
    </row>
    <row r="88" spans="1:27" s="7" customFormat="1" ht="15">
      <c r="A88" s="45" t="s">
        <v>2041</v>
      </c>
      <c r="B88" s="317" t="s">
        <v>2042</v>
      </c>
      <c r="C88" s="4">
        <v>168</v>
      </c>
      <c r="D88" s="5">
        <v>167</v>
      </c>
      <c r="E88" s="5">
        <v>17</v>
      </c>
      <c r="F88" s="6">
        <v>17</v>
      </c>
      <c r="G88" s="325">
        <v>268</v>
      </c>
      <c r="H88" s="5">
        <v>266</v>
      </c>
      <c r="I88" s="5">
        <v>10</v>
      </c>
      <c r="J88" s="322">
        <v>9</v>
      </c>
      <c r="K88" s="4">
        <v>37</v>
      </c>
      <c r="L88" s="5">
        <v>37</v>
      </c>
      <c r="M88" s="5">
        <v>113</v>
      </c>
      <c r="N88" s="5">
        <v>112</v>
      </c>
      <c r="O88" s="5">
        <v>103</v>
      </c>
      <c r="P88" s="6">
        <v>102</v>
      </c>
      <c r="Q88" s="320">
        <v>100</v>
      </c>
      <c r="R88" s="5">
        <v>99</v>
      </c>
      <c r="S88" s="5">
        <v>7</v>
      </c>
      <c r="T88" s="5">
        <v>7</v>
      </c>
      <c r="U88" s="5">
        <v>126</v>
      </c>
      <c r="V88" s="5">
        <v>124</v>
      </c>
      <c r="W88" s="5">
        <v>49</v>
      </c>
      <c r="X88" s="322">
        <v>49</v>
      </c>
      <c r="Y88" s="4">
        <v>165</v>
      </c>
      <c r="Z88" s="5">
        <v>54</v>
      </c>
      <c r="AA88" s="5">
        <v>26</v>
      </c>
    </row>
    <row r="89" spans="1:27" s="7" customFormat="1" ht="15">
      <c r="A89" s="45" t="s">
        <v>2043</v>
      </c>
      <c r="B89" s="317" t="s">
        <v>2044</v>
      </c>
      <c r="C89" s="4">
        <v>109</v>
      </c>
      <c r="D89" s="5">
        <v>57</v>
      </c>
      <c r="E89" s="5">
        <v>0</v>
      </c>
      <c r="F89" s="6">
        <v>0</v>
      </c>
      <c r="G89" s="325">
        <v>261</v>
      </c>
      <c r="H89" s="5">
        <v>151</v>
      </c>
      <c r="I89" s="5">
        <v>0</v>
      </c>
      <c r="J89" s="322">
        <v>0</v>
      </c>
      <c r="K89" s="4">
        <v>11</v>
      </c>
      <c r="L89" s="5">
        <v>4</v>
      </c>
      <c r="M89" s="5">
        <v>90</v>
      </c>
      <c r="N89" s="5">
        <v>46</v>
      </c>
      <c r="O89" s="5">
        <v>121</v>
      </c>
      <c r="P89" s="6">
        <v>73</v>
      </c>
      <c r="Q89" s="320">
        <v>3</v>
      </c>
      <c r="R89" s="5">
        <v>0</v>
      </c>
      <c r="S89" s="5">
        <v>3</v>
      </c>
      <c r="T89" s="5">
        <v>0</v>
      </c>
      <c r="U89" s="5">
        <v>185</v>
      </c>
      <c r="V89" s="5">
        <v>118</v>
      </c>
      <c r="W89" s="5">
        <v>99</v>
      </c>
      <c r="X89" s="322">
        <v>54</v>
      </c>
      <c r="Y89" s="4">
        <v>0</v>
      </c>
      <c r="Z89" s="5">
        <v>0</v>
      </c>
      <c r="AA89" s="5">
        <v>0</v>
      </c>
    </row>
    <row r="90" spans="1:27" s="7" customFormat="1" ht="15">
      <c r="A90" s="45" t="s">
        <v>2045</v>
      </c>
      <c r="B90" s="317" t="s">
        <v>1916</v>
      </c>
      <c r="C90" s="4">
        <v>132</v>
      </c>
      <c r="D90" s="5">
        <v>110</v>
      </c>
      <c r="E90" s="5">
        <v>0</v>
      </c>
      <c r="F90" s="6">
        <v>0</v>
      </c>
      <c r="G90" s="325">
        <v>258</v>
      </c>
      <c r="H90" s="5">
        <v>240</v>
      </c>
      <c r="I90" s="5">
        <v>0</v>
      </c>
      <c r="J90" s="322">
        <v>0</v>
      </c>
      <c r="K90" s="4">
        <v>17</v>
      </c>
      <c r="L90" s="5">
        <v>14</v>
      </c>
      <c r="M90" s="5">
        <v>100</v>
      </c>
      <c r="N90" s="5">
        <v>90</v>
      </c>
      <c r="O90" s="5">
        <v>140</v>
      </c>
      <c r="P90" s="6">
        <v>135</v>
      </c>
      <c r="Q90" s="320">
        <v>11</v>
      </c>
      <c r="R90" s="5">
        <v>11</v>
      </c>
      <c r="S90" s="5">
        <v>3</v>
      </c>
      <c r="T90" s="5">
        <v>3</v>
      </c>
      <c r="U90" s="5">
        <v>177</v>
      </c>
      <c r="V90" s="5">
        <v>167</v>
      </c>
      <c r="W90" s="5">
        <v>143</v>
      </c>
      <c r="X90" s="322">
        <v>137</v>
      </c>
      <c r="Y90" s="4">
        <v>362</v>
      </c>
      <c r="Z90" s="5">
        <v>51</v>
      </c>
      <c r="AA90" s="5">
        <v>62</v>
      </c>
    </row>
    <row r="91" spans="1:27" s="7" customFormat="1" ht="15">
      <c r="A91" s="45" t="s">
        <v>2046</v>
      </c>
      <c r="B91" s="317" t="s">
        <v>2047</v>
      </c>
      <c r="C91" s="4">
        <v>163</v>
      </c>
      <c r="D91" s="5">
        <v>125</v>
      </c>
      <c r="E91" s="5">
        <v>8</v>
      </c>
      <c r="F91" s="6">
        <v>7</v>
      </c>
      <c r="G91" s="325">
        <v>255</v>
      </c>
      <c r="H91" s="5">
        <v>209</v>
      </c>
      <c r="I91" s="5">
        <v>2</v>
      </c>
      <c r="J91" s="322">
        <v>2</v>
      </c>
      <c r="K91" s="4">
        <v>23</v>
      </c>
      <c r="L91" s="5">
        <v>18</v>
      </c>
      <c r="M91" s="5">
        <v>118</v>
      </c>
      <c r="N91" s="5">
        <v>94</v>
      </c>
      <c r="O91" s="5">
        <v>111</v>
      </c>
      <c r="P91" s="6">
        <v>94</v>
      </c>
      <c r="Q91" s="320">
        <v>59</v>
      </c>
      <c r="R91" s="5">
        <v>44</v>
      </c>
      <c r="S91" s="5">
        <v>12</v>
      </c>
      <c r="T91" s="5">
        <v>8</v>
      </c>
      <c r="U91" s="5">
        <v>140</v>
      </c>
      <c r="V91" s="5">
        <v>118</v>
      </c>
      <c r="W91" s="5">
        <v>38</v>
      </c>
      <c r="X91" s="322">
        <v>32</v>
      </c>
      <c r="Y91" s="4">
        <v>109</v>
      </c>
      <c r="Z91" s="5">
        <v>31</v>
      </c>
      <c r="AA91" s="5">
        <v>7</v>
      </c>
    </row>
    <row r="92" spans="1:27" s="7" customFormat="1" ht="15">
      <c r="A92" s="45" t="s">
        <v>394</v>
      </c>
      <c r="B92" s="317" t="s">
        <v>395</v>
      </c>
      <c r="C92" s="4">
        <v>203</v>
      </c>
      <c r="D92" s="5">
        <v>0</v>
      </c>
      <c r="E92" s="5">
        <v>0</v>
      </c>
      <c r="F92" s="6">
        <v>0</v>
      </c>
      <c r="G92" s="325">
        <v>249</v>
      </c>
      <c r="H92" s="5">
        <v>0</v>
      </c>
      <c r="I92" s="5">
        <v>0</v>
      </c>
      <c r="J92" s="322">
        <v>0</v>
      </c>
      <c r="K92" s="4">
        <v>13</v>
      </c>
      <c r="L92" s="5">
        <v>0</v>
      </c>
      <c r="M92" s="5">
        <v>133</v>
      </c>
      <c r="N92" s="5">
        <v>0</v>
      </c>
      <c r="O92" s="5">
        <v>100</v>
      </c>
      <c r="P92" s="6">
        <v>0</v>
      </c>
      <c r="Q92" s="320">
        <v>39</v>
      </c>
      <c r="R92" s="5">
        <v>0</v>
      </c>
      <c r="S92" s="5">
        <v>11</v>
      </c>
      <c r="T92" s="5">
        <v>0</v>
      </c>
      <c r="U92" s="5">
        <v>143</v>
      </c>
      <c r="V92" s="5">
        <v>0</v>
      </c>
      <c r="W92" s="5">
        <v>84</v>
      </c>
      <c r="X92" s="322">
        <v>0</v>
      </c>
      <c r="Y92" s="4">
        <v>511</v>
      </c>
      <c r="Z92" s="5">
        <v>95</v>
      </c>
      <c r="AA92" s="5">
        <v>44</v>
      </c>
    </row>
    <row r="93" spans="1:27" s="7" customFormat="1" ht="15">
      <c r="A93" s="45" t="s">
        <v>2048</v>
      </c>
      <c r="B93" s="317" t="s">
        <v>1914</v>
      </c>
      <c r="C93" s="4">
        <v>210</v>
      </c>
      <c r="D93" s="5">
        <v>0</v>
      </c>
      <c r="E93" s="5">
        <v>7</v>
      </c>
      <c r="F93" s="6">
        <v>0</v>
      </c>
      <c r="G93" s="325">
        <v>240</v>
      </c>
      <c r="H93" s="5">
        <v>0</v>
      </c>
      <c r="I93" s="5">
        <v>1</v>
      </c>
      <c r="J93" s="322">
        <v>0</v>
      </c>
      <c r="K93" s="4">
        <v>25</v>
      </c>
      <c r="L93" s="5">
        <v>0</v>
      </c>
      <c r="M93" s="5">
        <v>122</v>
      </c>
      <c r="N93" s="5">
        <v>0</v>
      </c>
      <c r="O93" s="5">
        <v>77</v>
      </c>
      <c r="P93" s="6">
        <v>0</v>
      </c>
      <c r="Q93" s="320">
        <v>76</v>
      </c>
      <c r="R93" s="5">
        <v>0</v>
      </c>
      <c r="S93" s="5">
        <v>39</v>
      </c>
      <c r="T93" s="5">
        <v>0</v>
      </c>
      <c r="U93" s="5">
        <v>112</v>
      </c>
      <c r="V93" s="5">
        <v>0</v>
      </c>
      <c r="W93" s="5">
        <v>90</v>
      </c>
      <c r="X93" s="322">
        <v>0</v>
      </c>
      <c r="Y93" s="4">
        <v>409</v>
      </c>
      <c r="Z93" s="5">
        <v>62</v>
      </c>
      <c r="AA93" s="5">
        <v>32</v>
      </c>
    </row>
    <row r="94" spans="1:27" s="7" customFormat="1" ht="30">
      <c r="A94" s="45" t="s">
        <v>2049</v>
      </c>
      <c r="B94" s="317" t="s">
        <v>2050</v>
      </c>
      <c r="C94" s="4">
        <v>252</v>
      </c>
      <c r="D94" s="5">
        <v>130</v>
      </c>
      <c r="E94" s="5">
        <v>52</v>
      </c>
      <c r="F94" s="6">
        <v>22</v>
      </c>
      <c r="G94" s="325">
        <v>231</v>
      </c>
      <c r="H94" s="5">
        <v>115</v>
      </c>
      <c r="I94" s="5">
        <v>18</v>
      </c>
      <c r="J94" s="322">
        <v>7</v>
      </c>
      <c r="K94" s="4">
        <v>36</v>
      </c>
      <c r="L94" s="5">
        <v>20</v>
      </c>
      <c r="M94" s="5">
        <v>105</v>
      </c>
      <c r="N94" s="5">
        <v>53</v>
      </c>
      <c r="O94" s="5">
        <v>51</v>
      </c>
      <c r="P94" s="6">
        <v>25</v>
      </c>
      <c r="Q94" s="320">
        <v>88</v>
      </c>
      <c r="R94" s="5">
        <v>48</v>
      </c>
      <c r="S94" s="5">
        <v>4</v>
      </c>
      <c r="T94" s="5">
        <v>2</v>
      </c>
      <c r="U94" s="5">
        <v>91</v>
      </c>
      <c r="V94" s="5">
        <v>41</v>
      </c>
      <c r="W94" s="5">
        <v>20</v>
      </c>
      <c r="X94" s="322">
        <v>8</v>
      </c>
      <c r="Y94" s="4">
        <v>12</v>
      </c>
      <c r="Z94" s="5">
        <v>8</v>
      </c>
      <c r="AA94" s="5">
        <v>0</v>
      </c>
    </row>
    <row r="95" spans="1:27" s="7" customFormat="1" ht="30">
      <c r="A95" s="45" t="s">
        <v>410</v>
      </c>
      <c r="B95" s="317" t="s">
        <v>411</v>
      </c>
      <c r="C95" s="4">
        <v>193</v>
      </c>
      <c r="D95" s="5">
        <v>134</v>
      </c>
      <c r="E95" s="5">
        <v>3</v>
      </c>
      <c r="F95" s="6">
        <v>2</v>
      </c>
      <c r="G95" s="325">
        <v>225</v>
      </c>
      <c r="H95" s="5">
        <v>182</v>
      </c>
      <c r="I95" s="5">
        <v>0</v>
      </c>
      <c r="J95" s="322">
        <v>0</v>
      </c>
      <c r="K95" s="4">
        <v>30</v>
      </c>
      <c r="L95" s="5">
        <v>21</v>
      </c>
      <c r="M95" s="5">
        <v>113</v>
      </c>
      <c r="N95" s="5">
        <v>91</v>
      </c>
      <c r="O95" s="5">
        <v>80</v>
      </c>
      <c r="P95" s="6">
        <v>69</v>
      </c>
      <c r="Q95" s="320">
        <v>49</v>
      </c>
      <c r="R95" s="5">
        <v>39</v>
      </c>
      <c r="S95" s="5">
        <v>13</v>
      </c>
      <c r="T95" s="5">
        <v>10</v>
      </c>
      <c r="U95" s="5">
        <v>109</v>
      </c>
      <c r="V95" s="5">
        <v>92</v>
      </c>
      <c r="W95" s="5">
        <v>79</v>
      </c>
      <c r="X95" s="322">
        <v>61</v>
      </c>
      <c r="Y95" s="4">
        <v>1656</v>
      </c>
      <c r="Z95" s="5">
        <v>58</v>
      </c>
      <c r="AA95" s="5">
        <v>262</v>
      </c>
    </row>
    <row r="96" spans="1:27" s="7" customFormat="1" ht="30">
      <c r="A96" s="45" t="s">
        <v>2051</v>
      </c>
      <c r="B96" s="317" t="s">
        <v>396</v>
      </c>
      <c r="C96" s="4">
        <v>154</v>
      </c>
      <c r="D96" s="5">
        <v>117</v>
      </c>
      <c r="E96" s="5">
        <v>5</v>
      </c>
      <c r="F96" s="6">
        <v>3</v>
      </c>
      <c r="G96" s="325">
        <v>222</v>
      </c>
      <c r="H96" s="5">
        <v>179</v>
      </c>
      <c r="I96" s="5">
        <v>3</v>
      </c>
      <c r="J96" s="322">
        <v>2</v>
      </c>
      <c r="K96" s="4">
        <v>20</v>
      </c>
      <c r="L96" s="5">
        <v>14</v>
      </c>
      <c r="M96" s="5">
        <v>105</v>
      </c>
      <c r="N96" s="5">
        <v>82</v>
      </c>
      <c r="O96" s="5">
        <v>94</v>
      </c>
      <c r="P96" s="6">
        <v>80</v>
      </c>
      <c r="Q96" s="320">
        <v>59</v>
      </c>
      <c r="R96" s="5">
        <v>49</v>
      </c>
      <c r="S96" s="5">
        <v>11</v>
      </c>
      <c r="T96" s="5">
        <v>10</v>
      </c>
      <c r="U96" s="5">
        <v>115</v>
      </c>
      <c r="V96" s="5">
        <v>94</v>
      </c>
      <c r="W96" s="5">
        <v>43</v>
      </c>
      <c r="X96" s="322">
        <v>31</v>
      </c>
      <c r="Y96" s="4">
        <v>578</v>
      </c>
      <c r="Z96" s="5">
        <v>106</v>
      </c>
      <c r="AA96" s="5">
        <v>61</v>
      </c>
    </row>
    <row r="97" spans="1:27" s="7" customFormat="1" ht="30" customHeight="1">
      <c r="A97" s="45" t="s">
        <v>2052</v>
      </c>
      <c r="B97" s="317" t="s">
        <v>2053</v>
      </c>
      <c r="C97" s="4">
        <v>104</v>
      </c>
      <c r="D97" s="5">
        <v>97</v>
      </c>
      <c r="E97" s="5">
        <v>0</v>
      </c>
      <c r="F97" s="6">
        <v>0</v>
      </c>
      <c r="G97" s="325">
        <v>221</v>
      </c>
      <c r="H97" s="5">
        <v>210</v>
      </c>
      <c r="I97" s="5">
        <v>0</v>
      </c>
      <c r="J97" s="322">
        <v>0</v>
      </c>
      <c r="K97" s="4">
        <v>17</v>
      </c>
      <c r="L97" s="5">
        <v>16</v>
      </c>
      <c r="M97" s="5">
        <v>80</v>
      </c>
      <c r="N97" s="5">
        <v>75</v>
      </c>
      <c r="O97" s="5">
        <v>99</v>
      </c>
      <c r="P97" s="6">
        <v>94</v>
      </c>
      <c r="Q97" s="320">
        <v>1</v>
      </c>
      <c r="R97" s="5">
        <v>1</v>
      </c>
      <c r="S97" s="5">
        <v>1</v>
      </c>
      <c r="T97" s="5">
        <v>1</v>
      </c>
      <c r="U97" s="5">
        <v>148</v>
      </c>
      <c r="V97" s="5">
        <v>141</v>
      </c>
      <c r="W97" s="5">
        <v>101</v>
      </c>
      <c r="X97" s="322">
        <v>95</v>
      </c>
      <c r="Y97" s="4">
        <v>4</v>
      </c>
      <c r="Z97" s="5">
        <v>2</v>
      </c>
      <c r="AA97" s="5">
        <v>0</v>
      </c>
    </row>
    <row r="98" spans="1:27" s="7" customFormat="1" ht="15">
      <c r="A98" s="45" t="s">
        <v>2054</v>
      </c>
      <c r="B98" s="317" t="s">
        <v>2055</v>
      </c>
      <c r="C98" s="4">
        <v>141</v>
      </c>
      <c r="D98" s="5">
        <v>141</v>
      </c>
      <c r="E98" s="5">
        <v>21</v>
      </c>
      <c r="F98" s="6">
        <v>21</v>
      </c>
      <c r="G98" s="325">
        <v>218</v>
      </c>
      <c r="H98" s="5">
        <v>212</v>
      </c>
      <c r="I98" s="5">
        <v>14</v>
      </c>
      <c r="J98" s="322">
        <v>14</v>
      </c>
      <c r="K98" s="4">
        <v>33</v>
      </c>
      <c r="L98" s="5">
        <v>33</v>
      </c>
      <c r="M98" s="5">
        <v>73</v>
      </c>
      <c r="N98" s="5">
        <v>73</v>
      </c>
      <c r="O98" s="5">
        <v>89</v>
      </c>
      <c r="P98" s="6">
        <v>83</v>
      </c>
      <c r="Q98" s="320">
        <v>68</v>
      </c>
      <c r="R98" s="5">
        <v>68</v>
      </c>
      <c r="S98" s="5">
        <v>10</v>
      </c>
      <c r="T98" s="5">
        <v>10</v>
      </c>
      <c r="U98" s="5">
        <v>123</v>
      </c>
      <c r="V98" s="5">
        <v>117</v>
      </c>
      <c r="W98" s="5">
        <v>55</v>
      </c>
      <c r="X98" s="322">
        <v>49</v>
      </c>
      <c r="Y98" s="4">
        <v>13</v>
      </c>
      <c r="Z98" s="5">
        <v>3</v>
      </c>
      <c r="AA98" s="5">
        <v>1</v>
      </c>
    </row>
    <row r="99" spans="1:27" s="7" customFormat="1" ht="15">
      <c r="A99" s="45" t="s">
        <v>2056</v>
      </c>
      <c r="B99" s="317" t="s">
        <v>2057</v>
      </c>
      <c r="C99" s="4">
        <v>136</v>
      </c>
      <c r="D99" s="5">
        <v>136</v>
      </c>
      <c r="E99" s="5">
        <v>10</v>
      </c>
      <c r="F99" s="6">
        <v>10</v>
      </c>
      <c r="G99" s="325">
        <v>218</v>
      </c>
      <c r="H99" s="5">
        <v>218</v>
      </c>
      <c r="I99" s="5">
        <v>5</v>
      </c>
      <c r="J99" s="322">
        <v>5</v>
      </c>
      <c r="K99" s="4">
        <v>19</v>
      </c>
      <c r="L99" s="5">
        <v>19</v>
      </c>
      <c r="M99" s="5">
        <v>95</v>
      </c>
      <c r="N99" s="5">
        <v>95</v>
      </c>
      <c r="O99" s="5">
        <v>94</v>
      </c>
      <c r="P99" s="6">
        <v>94</v>
      </c>
      <c r="Q99" s="320">
        <v>46</v>
      </c>
      <c r="R99" s="5">
        <v>46</v>
      </c>
      <c r="S99" s="5">
        <v>11</v>
      </c>
      <c r="T99" s="5">
        <v>11</v>
      </c>
      <c r="U99" s="5">
        <v>116</v>
      </c>
      <c r="V99" s="5">
        <v>116</v>
      </c>
      <c r="W99" s="5">
        <v>13</v>
      </c>
      <c r="X99" s="322">
        <v>13</v>
      </c>
      <c r="Y99" s="4">
        <v>216</v>
      </c>
      <c r="Z99" s="5">
        <v>132</v>
      </c>
      <c r="AA99" s="5">
        <v>24</v>
      </c>
    </row>
    <row r="100" spans="1:27" s="7" customFormat="1" ht="15">
      <c r="A100" s="45" t="s">
        <v>2058</v>
      </c>
      <c r="B100" s="317" t="s">
        <v>2059</v>
      </c>
      <c r="C100" s="4">
        <v>121</v>
      </c>
      <c r="D100" s="5">
        <v>74</v>
      </c>
      <c r="E100" s="5">
        <v>1</v>
      </c>
      <c r="F100" s="6">
        <v>1</v>
      </c>
      <c r="G100" s="325">
        <v>213</v>
      </c>
      <c r="H100" s="5">
        <v>146</v>
      </c>
      <c r="I100" s="5">
        <v>1</v>
      </c>
      <c r="J100" s="322">
        <v>0</v>
      </c>
      <c r="K100" s="4">
        <v>16</v>
      </c>
      <c r="L100" s="5">
        <v>10</v>
      </c>
      <c r="M100" s="5">
        <v>83</v>
      </c>
      <c r="N100" s="5">
        <v>53</v>
      </c>
      <c r="O100" s="5">
        <v>85</v>
      </c>
      <c r="P100" s="6">
        <v>65</v>
      </c>
      <c r="Q100" s="320">
        <v>18</v>
      </c>
      <c r="R100" s="5">
        <v>5</v>
      </c>
      <c r="S100" s="5">
        <v>5</v>
      </c>
      <c r="T100" s="5">
        <v>0</v>
      </c>
      <c r="U100" s="5">
        <v>139</v>
      </c>
      <c r="V100" s="5">
        <v>106</v>
      </c>
      <c r="W100" s="5">
        <v>53</v>
      </c>
      <c r="X100" s="322">
        <v>33</v>
      </c>
      <c r="Y100" s="4">
        <v>0</v>
      </c>
      <c r="Z100" s="5">
        <v>0</v>
      </c>
      <c r="AA100" s="5">
        <v>0</v>
      </c>
    </row>
    <row r="101" spans="1:27" s="7" customFormat="1" ht="15">
      <c r="A101" s="45" t="s">
        <v>2060</v>
      </c>
      <c r="B101" s="317" t="s">
        <v>2061</v>
      </c>
      <c r="C101" s="4">
        <v>137</v>
      </c>
      <c r="D101" s="5">
        <v>123</v>
      </c>
      <c r="E101" s="5">
        <v>9</v>
      </c>
      <c r="F101" s="6">
        <v>9</v>
      </c>
      <c r="G101" s="325">
        <v>212</v>
      </c>
      <c r="H101" s="5">
        <v>179</v>
      </c>
      <c r="I101" s="5">
        <v>3</v>
      </c>
      <c r="J101" s="322">
        <v>3</v>
      </c>
      <c r="K101" s="4">
        <v>45</v>
      </c>
      <c r="L101" s="5">
        <v>43</v>
      </c>
      <c r="M101" s="5">
        <v>75</v>
      </c>
      <c r="N101" s="5">
        <v>65</v>
      </c>
      <c r="O101" s="5">
        <v>70</v>
      </c>
      <c r="P101" s="6">
        <v>56</v>
      </c>
      <c r="Q101" s="320">
        <v>55</v>
      </c>
      <c r="R101" s="5">
        <v>48</v>
      </c>
      <c r="S101" s="5">
        <v>4</v>
      </c>
      <c r="T101" s="5">
        <v>4</v>
      </c>
      <c r="U101" s="5">
        <v>100</v>
      </c>
      <c r="V101" s="5">
        <v>79</v>
      </c>
      <c r="W101" s="5">
        <v>28</v>
      </c>
      <c r="X101" s="322">
        <v>20</v>
      </c>
      <c r="Y101" s="4">
        <v>50</v>
      </c>
      <c r="Z101" s="5">
        <v>1</v>
      </c>
      <c r="AA101" s="5">
        <v>4</v>
      </c>
    </row>
    <row r="102" spans="1:27" s="7" customFormat="1" ht="45">
      <c r="A102" s="45" t="s">
        <v>2062</v>
      </c>
      <c r="B102" s="317" t="s">
        <v>2063</v>
      </c>
      <c r="C102" s="4">
        <v>149</v>
      </c>
      <c r="D102" s="5">
        <v>70</v>
      </c>
      <c r="E102" s="5">
        <v>1</v>
      </c>
      <c r="F102" s="6">
        <v>0</v>
      </c>
      <c r="G102" s="325">
        <v>210</v>
      </c>
      <c r="H102" s="5">
        <v>86</v>
      </c>
      <c r="I102" s="5">
        <v>0</v>
      </c>
      <c r="J102" s="322">
        <v>0</v>
      </c>
      <c r="K102" s="4">
        <v>16</v>
      </c>
      <c r="L102" s="5">
        <v>7</v>
      </c>
      <c r="M102" s="5">
        <v>104</v>
      </c>
      <c r="N102" s="5">
        <v>46</v>
      </c>
      <c r="O102" s="5">
        <v>89</v>
      </c>
      <c r="P102" s="6">
        <v>33</v>
      </c>
      <c r="Q102" s="320">
        <v>9</v>
      </c>
      <c r="R102" s="5">
        <v>6</v>
      </c>
      <c r="S102" s="5">
        <v>2</v>
      </c>
      <c r="T102" s="5">
        <v>2</v>
      </c>
      <c r="U102" s="5">
        <v>104</v>
      </c>
      <c r="V102" s="5">
        <v>39</v>
      </c>
      <c r="W102" s="5">
        <v>99</v>
      </c>
      <c r="X102" s="322">
        <v>26</v>
      </c>
      <c r="Y102" s="4">
        <v>21</v>
      </c>
      <c r="Z102" s="5">
        <v>3</v>
      </c>
      <c r="AA102" s="5">
        <v>1</v>
      </c>
    </row>
    <row r="103" spans="1:27" s="7" customFormat="1" ht="32.25" customHeight="1">
      <c r="A103" s="45" t="s">
        <v>431</v>
      </c>
      <c r="B103" s="317" t="s">
        <v>432</v>
      </c>
      <c r="C103" s="4">
        <v>143</v>
      </c>
      <c r="D103" s="5">
        <v>126</v>
      </c>
      <c r="E103" s="5">
        <v>5</v>
      </c>
      <c r="F103" s="6">
        <v>5</v>
      </c>
      <c r="G103" s="325">
        <v>209</v>
      </c>
      <c r="H103" s="5">
        <v>195</v>
      </c>
      <c r="I103" s="5">
        <v>2</v>
      </c>
      <c r="J103" s="322">
        <v>2</v>
      </c>
      <c r="K103" s="4">
        <v>16</v>
      </c>
      <c r="L103" s="5">
        <v>14</v>
      </c>
      <c r="M103" s="5">
        <v>125</v>
      </c>
      <c r="N103" s="5">
        <v>115</v>
      </c>
      <c r="O103" s="5">
        <v>67</v>
      </c>
      <c r="P103" s="6">
        <v>65</v>
      </c>
      <c r="Q103" s="320">
        <v>76</v>
      </c>
      <c r="R103" s="5">
        <v>72</v>
      </c>
      <c r="S103" s="5">
        <v>30</v>
      </c>
      <c r="T103" s="5">
        <v>30</v>
      </c>
      <c r="U103" s="5">
        <v>87</v>
      </c>
      <c r="V103" s="5">
        <v>84</v>
      </c>
      <c r="W103" s="5">
        <v>37</v>
      </c>
      <c r="X103" s="322">
        <v>33</v>
      </c>
      <c r="Y103" s="4">
        <v>462</v>
      </c>
      <c r="Z103" s="5">
        <v>57</v>
      </c>
      <c r="AA103" s="5">
        <v>15</v>
      </c>
    </row>
    <row r="104" spans="1:27" s="7" customFormat="1" ht="15">
      <c r="A104" s="45" t="s">
        <v>2064</v>
      </c>
      <c r="B104" s="317" t="s">
        <v>2065</v>
      </c>
      <c r="C104" s="4">
        <v>142</v>
      </c>
      <c r="D104" s="5">
        <v>66</v>
      </c>
      <c r="E104" s="5">
        <v>9</v>
      </c>
      <c r="F104" s="6">
        <v>1</v>
      </c>
      <c r="G104" s="325">
        <v>208</v>
      </c>
      <c r="H104" s="5">
        <v>112</v>
      </c>
      <c r="I104" s="5">
        <v>4</v>
      </c>
      <c r="J104" s="322">
        <v>0</v>
      </c>
      <c r="K104" s="4">
        <v>17</v>
      </c>
      <c r="L104" s="5">
        <v>7</v>
      </c>
      <c r="M104" s="5">
        <v>98</v>
      </c>
      <c r="N104" s="5">
        <v>53</v>
      </c>
      <c r="O104" s="5">
        <v>63</v>
      </c>
      <c r="P104" s="6">
        <v>40</v>
      </c>
      <c r="Q104" s="320">
        <v>30</v>
      </c>
      <c r="R104" s="5">
        <v>10</v>
      </c>
      <c r="S104" s="5">
        <v>0</v>
      </c>
      <c r="T104" s="5">
        <v>0</v>
      </c>
      <c r="U104" s="5">
        <v>107</v>
      </c>
      <c r="V104" s="5">
        <v>58</v>
      </c>
      <c r="W104" s="5">
        <v>13</v>
      </c>
      <c r="X104" s="322">
        <v>6</v>
      </c>
      <c r="Y104" s="4">
        <v>0</v>
      </c>
      <c r="Z104" s="5">
        <v>0</v>
      </c>
      <c r="AA104" s="5">
        <v>0</v>
      </c>
    </row>
    <row r="105" spans="1:27" s="7" customFormat="1" ht="15.75" customHeight="1">
      <c r="A105" s="45" t="s">
        <v>2066</v>
      </c>
      <c r="B105" s="317" t="s">
        <v>2067</v>
      </c>
      <c r="C105" s="4">
        <v>175</v>
      </c>
      <c r="D105" s="5">
        <v>128</v>
      </c>
      <c r="E105" s="5">
        <v>24</v>
      </c>
      <c r="F105" s="6">
        <v>15</v>
      </c>
      <c r="G105" s="325">
        <v>203</v>
      </c>
      <c r="H105" s="5">
        <v>149</v>
      </c>
      <c r="I105" s="5">
        <v>16</v>
      </c>
      <c r="J105" s="322">
        <v>10</v>
      </c>
      <c r="K105" s="4">
        <v>21</v>
      </c>
      <c r="L105" s="5">
        <v>15</v>
      </c>
      <c r="M105" s="5">
        <v>96</v>
      </c>
      <c r="N105" s="5">
        <v>73</v>
      </c>
      <c r="O105" s="5">
        <v>59</v>
      </c>
      <c r="P105" s="6">
        <v>43</v>
      </c>
      <c r="Q105" s="320">
        <v>69</v>
      </c>
      <c r="R105" s="5">
        <v>52</v>
      </c>
      <c r="S105" s="5">
        <v>14</v>
      </c>
      <c r="T105" s="5">
        <v>11</v>
      </c>
      <c r="U105" s="5">
        <v>87</v>
      </c>
      <c r="V105" s="5">
        <v>62</v>
      </c>
      <c r="W105" s="5">
        <v>25</v>
      </c>
      <c r="X105" s="322">
        <v>15</v>
      </c>
      <c r="Y105" s="4">
        <v>34</v>
      </c>
      <c r="Z105" s="5">
        <v>6</v>
      </c>
      <c r="AA105" s="5">
        <v>0</v>
      </c>
    </row>
    <row r="106" spans="1:27" s="7" customFormat="1" ht="15">
      <c r="A106" s="45" t="s">
        <v>2068</v>
      </c>
      <c r="B106" s="317" t="s">
        <v>2069</v>
      </c>
      <c r="C106" s="4">
        <v>126</v>
      </c>
      <c r="D106" s="5">
        <v>20</v>
      </c>
      <c r="E106" s="5">
        <v>0</v>
      </c>
      <c r="F106" s="6">
        <v>0</v>
      </c>
      <c r="G106" s="325">
        <v>203</v>
      </c>
      <c r="H106" s="5">
        <v>40</v>
      </c>
      <c r="I106" s="5">
        <v>0</v>
      </c>
      <c r="J106" s="322">
        <v>0</v>
      </c>
      <c r="K106" s="4">
        <v>18</v>
      </c>
      <c r="L106" s="5">
        <v>2</v>
      </c>
      <c r="M106" s="5">
        <v>98</v>
      </c>
      <c r="N106" s="5">
        <v>16</v>
      </c>
      <c r="O106" s="5">
        <v>81</v>
      </c>
      <c r="P106" s="6">
        <v>22</v>
      </c>
      <c r="Q106" s="320">
        <v>23</v>
      </c>
      <c r="R106" s="5">
        <v>3</v>
      </c>
      <c r="S106" s="5">
        <v>6</v>
      </c>
      <c r="T106" s="5">
        <v>0</v>
      </c>
      <c r="U106" s="5">
        <v>120</v>
      </c>
      <c r="V106" s="5">
        <v>24</v>
      </c>
      <c r="W106" s="5">
        <v>75</v>
      </c>
      <c r="X106" s="322">
        <v>21</v>
      </c>
      <c r="Y106" s="4">
        <v>39</v>
      </c>
      <c r="Z106" s="5">
        <v>3</v>
      </c>
      <c r="AA106" s="5">
        <v>1</v>
      </c>
    </row>
    <row r="107" spans="1:27" s="7" customFormat="1" ht="15">
      <c r="A107" s="45" t="s">
        <v>2070</v>
      </c>
      <c r="B107" s="317" t="s">
        <v>2071</v>
      </c>
      <c r="C107" s="4">
        <v>205</v>
      </c>
      <c r="D107" s="5">
        <v>202</v>
      </c>
      <c r="E107" s="5">
        <v>73</v>
      </c>
      <c r="F107" s="6">
        <v>72</v>
      </c>
      <c r="G107" s="325">
        <v>201</v>
      </c>
      <c r="H107" s="5">
        <v>201</v>
      </c>
      <c r="I107" s="5">
        <v>26</v>
      </c>
      <c r="J107" s="322">
        <v>26</v>
      </c>
      <c r="K107" s="4">
        <v>14</v>
      </c>
      <c r="L107" s="5">
        <v>14</v>
      </c>
      <c r="M107" s="5">
        <v>65</v>
      </c>
      <c r="N107" s="5">
        <v>65</v>
      </c>
      <c r="O107" s="5">
        <v>42</v>
      </c>
      <c r="P107" s="6">
        <v>42</v>
      </c>
      <c r="Q107" s="320">
        <v>174</v>
      </c>
      <c r="R107" s="5">
        <v>174</v>
      </c>
      <c r="S107" s="5">
        <v>102</v>
      </c>
      <c r="T107" s="5">
        <v>102</v>
      </c>
      <c r="U107" s="5">
        <v>86</v>
      </c>
      <c r="V107" s="5">
        <v>86</v>
      </c>
      <c r="W107" s="5">
        <v>2</v>
      </c>
      <c r="X107" s="322">
        <v>2</v>
      </c>
      <c r="Y107" s="4">
        <v>6</v>
      </c>
      <c r="Z107" s="5">
        <v>6</v>
      </c>
      <c r="AA107" s="5">
        <v>0</v>
      </c>
    </row>
    <row r="108" spans="1:27" s="7" customFormat="1" ht="15">
      <c r="A108" s="45" t="s">
        <v>397</v>
      </c>
      <c r="B108" s="317" t="s">
        <v>398</v>
      </c>
      <c r="C108" s="4">
        <v>128</v>
      </c>
      <c r="D108" s="5">
        <v>0</v>
      </c>
      <c r="E108" s="5">
        <v>0</v>
      </c>
      <c r="F108" s="6">
        <v>0</v>
      </c>
      <c r="G108" s="325">
        <v>201</v>
      </c>
      <c r="H108" s="5">
        <v>0</v>
      </c>
      <c r="I108" s="5">
        <v>0</v>
      </c>
      <c r="J108" s="322">
        <v>0</v>
      </c>
      <c r="K108" s="4">
        <v>17</v>
      </c>
      <c r="L108" s="5">
        <v>0</v>
      </c>
      <c r="M108" s="5">
        <v>93</v>
      </c>
      <c r="N108" s="5">
        <v>0</v>
      </c>
      <c r="O108" s="5">
        <v>84</v>
      </c>
      <c r="P108" s="6">
        <v>0</v>
      </c>
      <c r="Q108" s="320">
        <v>46</v>
      </c>
      <c r="R108" s="5">
        <v>0</v>
      </c>
      <c r="S108" s="5">
        <v>11</v>
      </c>
      <c r="T108" s="5">
        <v>0</v>
      </c>
      <c r="U108" s="5">
        <v>114</v>
      </c>
      <c r="V108" s="5">
        <v>0</v>
      </c>
      <c r="W108" s="5">
        <v>77</v>
      </c>
      <c r="X108" s="322">
        <v>0</v>
      </c>
      <c r="Y108" s="4">
        <v>429</v>
      </c>
      <c r="Z108" s="5">
        <v>57</v>
      </c>
      <c r="AA108" s="5">
        <v>45</v>
      </c>
    </row>
    <row r="109" spans="1:27" s="7" customFormat="1" ht="30">
      <c r="A109" s="45" t="s">
        <v>401</v>
      </c>
      <c r="B109" s="317" t="s">
        <v>402</v>
      </c>
      <c r="C109" s="4">
        <v>184</v>
      </c>
      <c r="D109" s="5">
        <v>5</v>
      </c>
      <c r="E109" s="5">
        <v>1</v>
      </c>
      <c r="F109" s="6">
        <v>0</v>
      </c>
      <c r="G109" s="325">
        <v>198</v>
      </c>
      <c r="H109" s="5">
        <v>11</v>
      </c>
      <c r="I109" s="5">
        <v>0</v>
      </c>
      <c r="J109" s="322">
        <v>0</v>
      </c>
      <c r="K109" s="4">
        <v>21</v>
      </c>
      <c r="L109" s="5">
        <v>2</v>
      </c>
      <c r="M109" s="5">
        <v>103</v>
      </c>
      <c r="N109" s="5">
        <v>5</v>
      </c>
      <c r="O109" s="5">
        <v>72</v>
      </c>
      <c r="P109" s="6">
        <v>4</v>
      </c>
      <c r="Q109" s="320">
        <v>47</v>
      </c>
      <c r="R109" s="5">
        <v>7</v>
      </c>
      <c r="S109" s="5">
        <v>21</v>
      </c>
      <c r="T109" s="5">
        <v>6</v>
      </c>
      <c r="U109" s="5">
        <v>93</v>
      </c>
      <c r="V109" s="5">
        <v>6</v>
      </c>
      <c r="W109" s="5">
        <v>54</v>
      </c>
      <c r="X109" s="322">
        <v>0</v>
      </c>
      <c r="Y109" s="4">
        <v>945</v>
      </c>
      <c r="Z109" s="5">
        <v>40</v>
      </c>
      <c r="AA109" s="5">
        <v>93</v>
      </c>
    </row>
    <row r="110" spans="1:27" s="7" customFormat="1" ht="15">
      <c r="A110" s="45" t="s">
        <v>392</v>
      </c>
      <c r="B110" s="317" t="s">
        <v>393</v>
      </c>
      <c r="C110" s="4">
        <v>112</v>
      </c>
      <c r="D110" s="5">
        <v>9</v>
      </c>
      <c r="E110" s="5">
        <v>0</v>
      </c>
      <c r="F110" s="6">
        <v>0</v>
      </c>
      <c r="G110" s="325">
        <v>197</v>
      </c>
      <c r="H110" s="5">
        <v>33</v>
      </c>
      <c r="I110" s="5">
        <v>0</v>
      </c>
      <c r="J110" s="322">
        <v>0</v>
      </c>
      <c r="K110" s="4">
        <v>12</v>
      </c>
      <c r="L110" s="5">
        <v>0</v>
      </c>
      <c r="M110" s="5">
        <v>86</v>
      </c>
      <c r="N110" s="5">
        <v>15</v>
      </c>
      <c r="O110" s="5">
        <v>99</v>
      </c>
      <c r="P110" s="6">
        <v>18</v>
      </c>
      <c r="Q110" s="320">
        <v>14</v>
      </c>
      <c r="R110" s="5">
        <v>0</v>
      </c>
      <c r="S110" s="5">
        <v>4</v>
      </c>
      <c r="T110" s="5">
        <v>0</v>
      </c>
      <c r="U110" s="5">
        <v>122</v>
      </c>
      <c r="V110" s="5">
        <v>24</v>
      </c>
      <c r="W110" s="5">
        <v>95</v>
      </c>
      <c r="X110" s="322">
        <v>16</v>
      </c>
      <c r="Y110" s="4">
        <v>368</v>
      </c>
      <c r="Z110" s="5">
        <v>75</v>
      </c>
      <c r="AA110" s="5">
        <v>14</v>
      </c>
    </row>
    <row r="111" spans="1:27" s="7" customFormat="1" ht="15">
      <c r="A111" s="45" t="s">
        <v>2072</v>
      </c>
      <c r="B111" s="317" t="s">
        <v>2073</v>
      </c>
      <c r="C111" s="4">
        <v>76</v>
      </c>
      <c r="D111" s="5">
        <v>71</v>
      </c>
      <c r="E111" s="5">
        <v>0</v>
      </c>
      <c r="F111" s="6">
        <v>0</v>
      </c>
      <c r="G111" s="325">
        <v>194</v>
      </c>
      <c r="H111" s="5">
        <v>181</v>
      </c>
      <c r="I111" s="5">
        <v>1</v>
      </c>
      <c r="J111" s="322">
        <v>1</v>
      </c>
      <c r="K111" s="4">
        <v>7</v>
      </c>
      <c r="L111" s="5">
        <v>6</v>
      </c>
      <c r="M111" s="5">
        <v>58</v>
      </c>
      <c r="N111" s="5">
        <v>57</v>
      </c>
      <c r="O111" s="5">
        <v>128</v>
      </c>
      <c r="P111" s="6">
        <v>117</v>
      </c>
      <c r="Q111" s="320">
        <v>11</v>
      </c>
      <c r="R111" s="5">
        <v>11</v>
      </c>
      <c r="S111" s="5">
        <v>4</v>
      </c>
      <c r="T111" s="5">
        <v>4</v>
      </c>
      <c r="U111" s="5">
        <v>144</v>
      </c>
      <c r="V111" s="5">
        <v>131</v>
      </c>
      <c r="W111" s="5">
        <v>66</v>
      </c>
      <c r="X111" s="322">
        <v>54</v>
      </c>
      <c r="Y111" s="4">
        <v>61</v>
      </c>
      <c r="Z111" s="5">
        <v>24</v>
      </c>
      <c r="AA111" s="5">
        <v>7</v>
      </c>
    </row>
    <row r="112" spans="1:27" s="7" customFormat="1" ht="15">
      <c r="A112" s="45" t="s">
        <v>2074</v>
      </c>
      <c r="B112" s="317" t="s">
        <v>2075</v>
      </c>
      <c r="C112" s="4">
        <v>94</v>
      </c>
      <c r="D112" s="5">
        <v>1</v>
      </c>
      <c r="E112" s="5">
        <v>0</v>
      </c>
      <c r="F112" s="6">
        <v>0</v>
      </c>
      <c r="G112" s="325">
        <v>194</v>
      </c>
      <c r="H112" s="5">
        <v>5</v>
      </c>
      <c r="I112" s="5">
        <v>0</v>
      </c>
      <c r="J112" s="322">
        <v>0</v>
      </c>
      <c r="K112" s="4">
        <v>13</v>
      </c>
      <c r="L112" s="5">
        <v>0</v>
      </c>
      <c r="M112" s="5">
        <v>88</v>
      </c>
      <c r="N112" s="5">
        <v>3</v>
      </c>
      <c r="O112" s="5">
        <v>93</v>
      </c>
      <c r="P112" s="6">
        <v>2</v>
      </c>
      <c r="Q112" s="320">
        <v>2</v>
      </c>
      <c r="R112" s="5">
        <v>0</v>
      </c>
      <c r="S112" s="5">
        <v>0</v>
      </c>
      <c r="T112" s="5">
        <v>0</v>
      </c>
      <c r="U112" s="5">
        <v>115</v>
      </c>
      <c r="V112" s="5">
        <v>3</v>
      </c>
      <c r="W112" s="5">
        <v>152</v>
      </c>
      <c r="X112" s="322">
        <v>2</v>
      </c>
      <c r="Y112" s="4">
        <v>5</v>
      </c>
      <c r="Z112" s="5">
        <v>3</v>
      </c>
      <c r="AA112" s="5">
        <v>0</v>
      </c>
    </row>
    <row r="113" spans="1:27" s="7" customFormat="1" ht="15">
      <c r="A113" s="45" t="s">
        <v>2076</v>
      </c>
      <c r="B113" s="317" t="s">
        <v>2077</v>
      </c>
      <c r="C113" s="4">
        <v>104</v>
      </c>
      <c r="D113" s="5">
        <v>102</v>
      </c>
      <c r="E113" s="5">
        <v>8</v>
      </c>
      <c r="F113" s="6">
        <v>8</v>
      </c>
      <c r="G113" s="325">
        <v>190</v>
      </c>
      <c r="H113" s="5">
        <v>187</v>
      </c>
      <c r="I113" s="5">
        <v>7</v>
      </c>
      <c r="J113" s="322">
        <v>7</v>
      </c>
      <c r="K113" s="4">
        <v>12</v>
      </c>
      <c r="L113" s="5">
        <v>12</v>
      </c>
      <c r="M113" s="5">
        <v>79</v>
      </c>
      <c r="N113" s="5">
        <v>76</v>
      </c>
      <c r="O113" s="5">
        <v>86</v>
      </c>
      <c r="P113" s="6">
        <v>86</v>
      </c>
      <c r="Q113" s="320">
        <v>22</v>
      </c>
      <c r="R113" s="5">
        <v>22</v>
      </c>
      <c r="S113" s="5">
        <v>8</v>
      </c>
      <c r="T113" s="5">
        <v>8</v>
      </c>
      <c r="U113" s="5">
        <v>106</v>
      </c>
      <c r="V113" s="5">
        <v>106</v>
      </c>
      <c r="W113" s="5">
        <v>86</v>
      </c>
      <c r="X113" s="322">
        <v>85</v>
      </c>
      <c r="Y113" s="4">
        <v>137</v>
      </c>
      <c r="Z113" s="5">
        <v>7</v>
      </c>
      <c r="AA113" s="5">
        <v>35</v>
      </c>
    </row>
    <row r="114" spans="1:27" s="7" customFormat="1" ht="15">
      <c r="A114" s="45" t="s">
        <v>2078</v>
      </c>
      <c r="B114" s="317" t="s">
        <v>2079</v>
      </c>
      <c r="C114" s="4">
        <v>162</v>
      </c>
      <c r="D114" s="5">
        <v>120</v>
      </c>
      <c r="E114" s="5">
        <v>4</v>
      </c>
      <c r="F114" s="6">
        <v>3</v>
      </c>
      <c r="G114" s="325">
        <v>189</v>
      </c>
      <c r="H114" s="5">
        <v>141</v>
      </c>
      <c r="I114" s="5">
        <v>1</v>
      </c>
      <c r="J114" s="322">
        <v>1</v>
      </c>
      <c r="K114" s="4">
        <v>21</v>
      </c>
      <c r="L114" s="5">
        <v>14</v>
      </c>
      <c r="M114" s="5">
        <v>120</v>
      </c>
      <c r="N114" s="5">
        <v>92</v>
      </c>
      <c r="O114" s="5">
        <v>48</v>
      </c>
      <c r="P114" s="6">
        <v>35</v>
      </c>
      <c r="Q114" s="320">
        <v>59</v>
      </c>
      <c r="R114" s="5">
        <v>49</v>
      </c>
      <c r="S114" s="5">
        <v>18</v>
      </c>
      <c r="T114" s="5">
        <v>14</v>
      </c>
      <c r="U114" s="5">
        <v>54</v>
      </c>
      <c r="V114" s="5">
        <v>40</v>
      </c>
      <c r="W114" s="5">
        <v>39</v>
      </c>
      <c r="X114" s="322">
        <v>23</v>
      </c>
      <c r="Y114" s="4">
        <v>133</v>
      </c>
      <c r="Z114" s="5">
        <v>32</v>
      </c>
      <c r="AA114" s="5">
        <v>20</v>
      </c>
    </row>
    <row r="115" spans="1:27" s="7" customFormat="1" ht="15">
      <c r="A115" s="45" t="s">
        <v>399</v>
      </c>
      <c r="B115" s="317" t="s">
        <v>400</v>
      </c>
      <c r="C115" s="4">
        <v>97</v>
      </c>
      <c r="D115" s="5">
        <v>0</v>
      </c>
      <c r="E115" s="5">
        <v>0</v>
      </c>
      <c r="F115" s="6">
        <v>0</v>
      </c>
      <c r="G115" s="325">
        <v>187</v>
      </c>
      <c r="H115" s="5">
        <v>0</v>
      </c>
      <c r="I115" s="5">
        <v>0</v>
      </c>
      <c r="J115" s="322">
        <v>0</v>
      </c>
      <c r="K115" s="4">
        <v>18</v>
      </c>
      <c r="L115" s="5">
        <v>0</v>
      </c>
      <c r="M115" s="5">
        <v>69</v>
      </c>
      <c r="N115" s="5">
        <v>0</v>
      </c>
      <c r="O115" s="5">
        <v>99</v>
      </c>
      <c r="P115" s="6">
        <v>0</v>
      </c>
      <c r="Q115" s="320">
        <v>2</v>
      </c>
      <c r="R115" s="5">
        <v>0</v>
      </c>
      <c r="S115" s="5">
        <v>1</v>
      </c>
      <c r="T115" s="5">
        <v>0</v>
      </c>
      <c r="U115" s="5">
        <v>121</v>
      </c>
      <c r="V115" s="5">
        <v>0</v>
      </c>
      <c r="W115" s="5">
        <v>121</v>
      </c>
      <c r="X115" s="322">
        <v>0</v>
      </c>
      <c r="Y115" s="4">
        <v>809</v>
      </c>
      <c r="Z115" s="5">
        <v>14</v>
      </c>
      <c r="AA115" s="5">
        <v>31</v>
      </c>
    </row>
    <row r="116" spans="1:27" s="7" customFormat="1" ht="30">
      <c r="A116" s="45" t="s">
        <v>2080</v>
      </c>
      <c r="B116" s="317" t="s">
        <v>2081</v>
      </c>
      <c r="C116" s="4">
        <v>111</v>
      </c>
      <c r="D116" s="5">
        <v>8</v>
      </c>
      <c r="E116" s="5">
        <v>1</v>
      </c>
      <c r="F116" s="6">
        <v>0</v>
      </c>
      <c r="G116" s="325">
        <v>185</v>
      </c>
      <c r="H116" s="5">
        <v>29</v>
      </c>
      <c r="I116" s="5">
        <v>0</v>
      </c>
      <c r="J116" s="322">
        <v>0</v>
      </c>
      <c r="K116" s="4">
        <v>14</v>
      </c>
      <c r="L116" s="5">
        <v>1</v>
      </c>
      <c r="M116" s="5">
        <v>78</v>
      </c>
      <c r="N116" s="5">
        <v>4</v>
      </c>
      <c r="O116" s="5">
        <v>84</v>
      </c>
      <c r="P116" s="6">
        <v>20</v>
      </c>
      <c r="Q116" s="320">
        <v>11</v>
      </c>
      <c r="R116" s="5">
        <v>0</v>
      </c>
      <c r="S116" s="5">
        <v>4</v>
      </c>
      <c r="T116" s="5">
        <v>0</v>
      </c>
      <c r="U116" s="5">
        <v>110</v>
      </c>
      <c r="V116" s="5">
        <v>24</v>
      </c>
      <c r="W116" s="5">
        <v>86</v>
      </c>
      <c r="X116" s="322">
        <v>11</v>
      </c>
      <c r="Y116" s="4">
        <v>119</v>
      </c>
      <c r="Z116" s="5">
        <v>3</v>
      </c>
      <c r="AA116" s="5">
        <v>13</v>
      </c>
    </row>
    <row r="117" spans="1:27" s="7" customFormat="1" ht="15" customHeight="1">
      <c r="A117" s="45" t="s">
        <v>2082</v>
      </c>
      <c r="B117" s="317" t="s">
        <v>2083</v>
      </c>
      <c r="C117" s="4">
        <v>100</v>
      </c>
      <c r="D117" s="5">
        <v>23</v>
      </c>
      <c r="E117" s="5">
        <v>2</v>
      </c>
      <c r="F117" s="6">
        <v>1</v>
      </c>
      <c r="G117" s="325">
        <v>184</v>
      </c>
      <c r="H117" s="5">
        <v>44</v>
      </c>
      <c r="I117" s="5">
        <v>3</v>
      </c>
      <c r="J117" s="322">
        <v>1</v>
      </c>
      <c r="K117" s="4">
        <v>13</v>
      </c>
      <c r="L117" s="5">
        <v>4</v>
      </c>
      <c r="M117" s="5">
        <v>75</v>
      </c>
      <c r="N117" s="5">
        <v>24</v>
      </c>
      <c r="O117" s="5">
        <v>89</v>
      </c>
      <c r="P117" s="6">
        <v>14</v>
      </c>
      <c r="Q117" s="320">
        <v>15</v>
      </c>
      <c r="R117" s="5">
        <v>7</v>
      </c>
      <c r="S117" s="5">
        <v>4</v>
      </c>
      <c r="T117" s="5">
        <v>1</v>
      </c>
      <c r="U117" s="5">
        <v>113</v>
      </c>
      <c r="V117" s="5">
        <v>21</v>
      </c>
      <c r="W117" s="5">
        <v>71</v>
      </c>
      <c r="X117" s="322">
        <v>12</v>
      </c>
      <c r="Y117" s="4">
        <v>0</v>
      </c>
      <c r="Z117" s="5">
        <v>0</v>
      </c>
      <c r="AA117" s="5">
        <v>0</v>
      </c>
    </row>
    <row r="118" spans="1:27" s="7" customFormat="1" ht="15">
      <c r="A118" s="45" t="s">
        <v>2084</v>
      </c>
      <c r="B118" s="317" t="s">
        <v>2085</v>
      </c>
      <c r="C118" s="4">
        <v>107</v>
      </c>
      <c r="D118" s="5">
        <v>73</v>
      </c>
      <c r="E118" s="5">
        <v>2</v>
      </c>
      <c r="F118" s="6">
        <v>1</v>
      </c>
      <c r="G118" s="325">
        <v>180</v>
      </c>
      <c r="H118" s="5">
        <v>134</v>
      </c>
      <c r="I118" s="5">
        <v>1</v>
      </c>
      <c r="J118" s="322">
        <v>1</v>
      </c>
      <c r="K118" s="4">
        <v>13</v>
      </c>
      <c r="L118" s="5">
        <v>8</v>
      </c>
      <c r="M118" s="5">
        <v>84</v>
      </c>
      <c r="N118" s="5">
        <v>60</v>
      </c>
      <c r="O118" s="5">
        <v>76</v>
      </c>
      <c r="P118" s="6">
        <v>62</v>
      </c>
      <c r="Q118" s="320">
        <v>17</v>
      </c>
      <c r="R118" s="5">
        <v>15</v>
      </c>
      <c r="S118" s="5">
        <v>1</v>
      </c>
      <c r="T118" s="5">
        <v>1</v>
      </c>
      <c r="U118" s="5">
        <v>97</v>
      </c>
      <c r="V118" s="5">
        <v>78</v>
      </c>
      <c r="W118" s="5">
        <v>34</v>
      </c>
      <c r="X118" s="322">
        <v>20</v>
      </c>
      <c r="Y118" s="4">
        <v>30</v>
      </c>
      <c r="Z118" s="5">
        <v>3</v>
      </c>
      <c r="AA118" s="5">
        <v>0</v>
      </c>
    </row>
    <row r="119" spans="1:27" s="7" customFormat="1" ht="15">
      <c r="A119" s="45" t="s">
        <v>2086</v>
      </c>
      <c r="B119" s="317" t="s">
        <v>2087</v>
      </c>
      <c r="C119" s="4">
        <v>136</v>
      </c>
      <c r="D119" s="5">
        <v>68</v>
      </c>
      <c r="E119" s="5">
        <v>17</v>
      </c>
      <c r="F119" s="6">
        <v>7</v>
      </c>
      <c r="G119" s="325">
        <v>180</v>
      </c>
      <c r="H119" s="5">
        <v>126</v>
      </c>
      <c r="I119" s="5">
        <v>9</v>
      </c>
      <c r="J119" s="322">
        <v>1</v>
      </c>
      <c r="K119" s="4">
        <v>12</v>
      </c>
      <c r="L119" s="5">
        <v>6</v>
      </c>
      <c r="M119" s="5">
        <v>67</v>
      </c>
      <c r="N119" s="5">
        <v>46</v>
      </c>
      <c r="O119" s="5">
        <v>56</v>
      </c>
      <c r="P119" s="6">
        <v>46</v>
      </c>
      <c r="Q119" s="320">
        <v>87</v>
      </c>
      <c r="R119" s="5">
        <v>55</v>
      </c>
      <c r="S119" s="5">
        <v>35</v>
      </c>
      <c r="T119" s="5">
        <v>15</v>
      </c>
      <c r="U119" s="5">
        <v>101</v>
      </c>
      <c r="V119" s="5">
        <v>80</v>
      </c>
      <c r="W119" s="5">
        <v>0</v>
      </c>
      <c r="X119" s="322">
        <v>0</v>
      </c>
      <c r="Y119" s="4">
        <v>0</v>
      </c>
      <c r="Z119" s="5">
        <v>0</v>
      </c>
      <c r="AA119" s="5">
        <v>0</v>
      </c>
    </row>
    <row r="120" spans="1:27" s="7" customFormat="1" ht="30">
      <c r="A120" s="45" t="s">
        <v>2088</v>
      </c>
      <c r="B120" s="317" t="s">
        <v>2089</v>
      </c>
      <c r="C120" s="4">
        <v>152</v>
      </c>
      <c r="D120" s="5">
        <v>0</v>
      </c>
      <c r="E120" s="5">
        <v>21</v>
      </c>
      <c r="F120" s="6">
        <v>0</v>
      </c>
      <c r="G120" s="325">
        <v>180</v>
      </c>
      <c r="H120" s="5">
        <v>1</v>
      </c>
      <c r="I120" s="5">
        <v>6</v>
      </c>
      <c r="J120" s="322">
        <v>0</v>
      </c>
      <c r="K120" s="4">
        <v>22</v>
      </c>
      <c r="L120" s="5">
        <v>0</v>
      </c>
      <c r="M120" s="5">
        <v>76</v>
      </c>
      <c r="N120" s="5">
        <v>0</v>
      </c>
      <c r="O120" s="5">
        <v>54</v>
      </c>
      <c r="P120" s="6">
        <v>1</v>
      </c>
      <c r="Q120" s="320">
        <v>70</v>
      </c>
      <c r="R120" s="5">
        <v>0</v>
      </c>
      <c r="S120" s="5">
        <v>41</v>
      </c>
      <c r="T120" s="5">
        <v>0</v>
      </c>
      <c r="U120" s="5">
        <v>90</v>
      </c>
      <c r="V120" s="5">
        <v>1</v>
      </c>
      <c r="W120" s="5">
        <v>34</v>
      </c>
      <c r="X120" s="322">
        <v>1</v>
      </c>
      <c r="Y120" s="4">
        <v>40</v>
      </c>
      <c r="Z120" s="5">
        <v>21</v>
      </c>
      <c r="AA120" s="5">
        <v>1</v>
      </c>
    </row>
    <row r="121" spans="1:27" s="7" customFormat="1" ht="15">
      <c r="A121" s="45" t="s">
        <v>2090</v>
      </c>
      <c r="B121" s="317" t="s">
        <v>2091</v>
      </c>
      <c r="C121" s="4">
        <v>104</v>
      </c>
      <c r="D121" s="5">
        <v>46</v>
      </c>
      <c r="E121" s="5">
        <v>0</v>
      </c>
      <c r="F121" s="6">
        <v>0</v>
      </c>
      <c r="G121" s="325">
        <v>179</v>
      </c>
      <c r="H121" s="5">
        <v>104</v>
      </c>
      <c r="I121" s="5">
        <v>0</v>
      </c>
      <c r="J121" s="322">
        <v>0</v>
      </c>
      <c r="K121" s="4">
        <v>9</v>
      </c>
      <c r="L121" s="5">
        <v>4</v>
      </c>
      <c r="M121" s="5">
        <v>73</v>
      </c>
      <c r="N121" s="5">
        <v>37</v>
      </c>
      <c r="O121" s="5">
        <v>74</v>
      </c>
      <c r="P121" s="6">
        <v>46</v>
      </c>
      <c r="Q121" s="320">
        <v>13</v>
      </c>
      <c r="R121" s="5">
        <v>5</v>
      </c>
      <c r="S121" s="5">
        <v>0</v>
      </c>
      <c r="T121" s="5">
        <v>0</v>
      </c>
      <c r="U121" s="5">
        <v>118</v>
      </c>
      <c r="V121" s="5">
        <v>76</v>
      </c>
      <c r="W121" s="5">
        <v>50</v>
      </c>
      <c r="X121" s="322">
        <v>21</v>
      </c>
      <c r="Y121" s="4">
        <v>210</v>
      </c>
      <c r="Z121" s="5">
        <v>95</v>
      </c>
      <c r="AA121" s="5">
        <v>4</v>
      </c>
    </row>
    <row r="122" spans="1:27" s="7" customFormat="1" ht="28.5" customHeight="1">
      <c r="A122" s="45" t="s">
        <v>414</v>
      </c>
      <c r="B122" s="317" t="s">
        <v>415</v>
      </c>
      <c r="C122" s="4">
        <v>106</v>
      </c>
      <c r="D122" s="5">
        <v>60</v>
      </c>
      <c r="E122" s="5">
        <v>1</v>
      </c>
      <c r="F122" s="6">
        <v>0</v>
      </c>
      <c r="G122" s="325">
        <v>176</v>
      </c>
      <c r="H122" s="5">
        <v>122</v>
      </c>
      <c r="I122" s="5">
        <v>1</v>
      </c>
      <c r="J122" s="322">
        <v>0</v>
      </c>
      <c r="K122" s="4">
        <v>14</v>
      </c>
      <c r="L122" s="5">
        <v>8</v>
      </c>
      <c r="M122" s="5">
        <v>76</v>
      </c>
      <c r="N122" s="5">
        <v>48</v>
      </c>
      <c r="O122" s="5">
        <v>84</v>
      </c>
      <c r="P122" s="6">
        <v>64</v>
      </c>
      <c r="Q122" s="320">
        <v>35</v>
      </c>
      <c r="R122" s="5">
        <v>24</v>
      </c>
      <c r="S122" s="5">
        <v>11</v>
      </c>
      <c r="T122" s="5">
        <v>6</v>
      </c>
      <c r="U122" s="5">
        <v>107</v>
      </c>
      <c r="V122" s="5">
        <v>77</v>
      </c>
      <c r="W122" s="5">
        <v>34</v>
      </c>
      <c r="X122" s="322">
        <v>24</v>
      </c>
      <c r="Y122" s="4">
        <v>489</v>
      </c>
      <c r="Z122" s="5">
        <v>18</v>
      </c>
      <c r="AA122" s="5">
        <v>57</v>
      </c>
    </row>
    <row r="123" spans="1:27" s="7" customFormat="1" ht="15">
      <c r="A123" s="45" t="s">
        <v>2092</v>
      </c>
      <c r="B123" s="317" t="s">
        <v>2093</v>
      </c>
      <c r="C123" s="4">
        <v>184</v>
      </c>
      <c r="D123" s="5">
        <v>79</v>
      </c>
      <c r="E123" s="5">
        <v>43</v>
      </c>
      <c r="F123" s="6">
        <v>15</v>
      </c>
      <c r="G123" s="325">
        <v>175</v>
      </c>
      <c r="H123" s="5">
        <v>80</v>
      </c>
      <c r="I123" s="5">
        <v>8</v>
      </c>
      <c r="J123" s="322">
        <v>1</v>
      </c>
      <c r="K123" s="4">
        <v>21</v>
      </c>
      <c r="L123" s="5">
        <v>9</v>
      </c>
      <c r="M123" s="5">
        <v>83</v>
      </c>
      <c r="N123" s="5">
        <v>41</v>
      </c>
      <c r="O123" s="5">
        <v>44</v>
      </c>
      <c r="P123" s="6">
        <v>20</v>
      </c>
      <c r="Q123" s="320">
        <v>86</v>
      </c>
      <c r="R123" s="5">
        <v>41</v>
      </c>
      <c r="S123" s="5">
        <v>18</v>
      </c>
      <c r="T123" s="5">
        <v>8</v>
      </c>
      <c r="U123" s="5">
        <v>63</v>
      </c>
      <c r="V123" s="5">
        <v>30</v>
      </c>
      <c r="W123" s="5">
        <v>22</v>
      </c>
      <c r="X123" s="322">
        <v>5</v>
      </c>
      <c r="Y123" s="4">
        <v>53</v>
      </c>
      <c r="Z123" s="5">
        <v>7</v>
      </c>
      <c r="AA123" s="5">
        <v>2</v>
      </c>
    </row>
    <row r="124" spans="1:27" s="7" customFormat="1" ht="15">
      <c r="A124" s="45" t="s">
        <v>2094</v>
      </c>
      <c r="B124" s="317" t="s">
        <v>2095</v>
      </c>
      <c r="C124" s="4">
        <v>147</v>
      </c>
      <c r="D124" s="5">
        <v>147</v>
      </c>
      <c r="E124" s="5">
        <v>32</v>
      </c>
      <c r="F124" s="6">
        <v>32</v>
      </c>
      <c r="G124" s="325">
        <v>173</v>
      </c>
      <c r="H124" s="5">
        <v>173</v>
      </c>
      <c r="I124" s="5">
        <v>9</v>
      </c>
      <c r="J124" s="322">
        <v>9</v>
      </c>
      <c r="K124" s="4">
        <v>13</v>
      </c>
      <c r="L124" s="5">
        <v>13</v>
      </c>
      <c r="M124" s="5">
        <v>75</v>
      </c>
      <c r="N124" s="5">
        <v>75</v>
      </c>
      <c r="O124" s="5">
        <v>34</v>
      </c>
      <c r="P124" s="6">
        <v>34</v>
      </c>
      <c r="Q124" s="320">
        <v>98</v>
      </c>
      <c r="R124" s="5">
        <v>98</v>
      </c>
      <c r="S124" s="5">
        <v>34</v>
      </c>
      <c r="T124" s="5">
        <v>34</v>
      </c>
      <c r="U124" s="5">
        <v>79</v>
      </c>
      <c r="V124" s="5">
        <v>79</v>
      </c>
      <c r="W124" s="5">
        <v>4</v>
      </c>
      <c r="X124" s="322">
        <v>4</v>
      </c>
      <c r="Y124" s="4">
        <v>9</v>
      </c>
      <c r="Z124" s="5">
        <v>6</v>
      </c>
      <c r="AA124" s="5">
        <v>1</v>
      </c>
    </row>
    <row r="125" spans="1:27" s="7" customFormat="1" ht="15">
      <c r="A125" s="45" t="s">
        <v>403</v>
      </c>
      <c r="B125" s="317" t="s">
        <v>404</v>
      </c>
      <c r="C125" s="4">
        <v>147</v>
      </c>
      <c r="D125" s="5">
        <v>1</v>
      </c>
      <c r="E125" s="5">
        <v>1</v>
      </c>
      <c r="F125" s="6">
        <v>0</v>
      </c>
      <c r="G125" s="325">
        <v>168</v>
      </c>
      <c r="H125" s="5">
        <v>1</v>
      </c>
      <c r="I125" s="5">
        <v>0</v>
      </c>
      <c r="J125" s="322">
        <v>0</v>
      </c>
      <c r="K125" s="4">
        <v>26</v>
      </c>
      <c r="L125" s="5">
        <v>0</v>
      </c>
      <c r="M125" s="5">
        <v>75</v>
      </c>
      <c r="N125" s="5">
        <v>1</v>
      </c>
      <c r="O125" s="5">
        <v>64</v>
      </c>
      <c r="P125" s="6">
        <v>0</v>
      </c>
      <c r="Q125" s="320">
        <v>16</v>
      </c>
      <c r="R125" s="5">
        <v>0</v>
      </c>
      <c r="S125" s="5">
        <v>5</v>
      </c>
      <c r="T125" s="5">
        <v>0</v>
      </c>
      <c r="U125" s="5">
        <v>90</v>
      </c>
      <c r="V125" s="5">
        <v>1</v>
      </c>
      <c r="W125" s="5">
        <v>88</v>
      </c>
      <c r="X125" s="322">
        <v>0</v>
      </c>
      <c r="Y125" s="4">
        <v>976</v>
      </c>
      <c r="Z125" s="5">
        <v>12</v>
      </c>
      <c r="AA125" s="5">
        <v>32</v>
      </c>
    </row>
    <row r="126" spans="1:27" s="7" customFormat="1" ht="30">
      <c r="A126" s="45" t="s">
        <v>2096</v>
      </c>
      <c r="B126" s="317" t="s">
        <v>2097</v>
      </c>
      <c r="C126" s="4">
        <v>80</v>
      </c>
      <c r="D126" s="5">
        <v>42</v>
      </c>
      <c r="E126" s="5">
        <v>0</v>
      </c>
      <c r="F126" s="6">
        <v>0</v>
      </c>
      <c r="G126" s="325">
        <v>166</v>
      </c>
      <c r="H126" s="5">
        <v>95</v>
      </c>
      <c r="I126" s="5">
        <v>0</v>
      </c>
      <c r="J126" s="322">
        <v>0</v>
      </c>
      <c r="K126" s="4">
        <v>9</v>
      </c>
      <c r="L126" s="5">
        <v>7</v>
      </c>
      <c r="M126" s="5">
        <v>56</v>
      </c>
      <c r="N126" s="5">
        <v>30</v>
      </c>
      <c r="O126" s="5">
        <v>74</v>
      </c>
      <c r="P126" s="6">
        <v>42</v>
      </c>
      <c r="Q126" s="320">
        <v>0</v>
      </c>
      <c r="R126" s="5">
        <v>0</v>
      </c>
      <c r="S126" s="5">
        <v>0</v>
      </c>
      <c r="T126" s="5">
        <v>0</v>
      </c>
      <c r="U126" s="5">
        <v>108</v>
      </c>
      <c r="V126" s="5">
        <v>63</v>
      </c>
      <c r="W126" s="5">
        <v>74</v>
      </c>
      <c r="X126" s="322">
        <v>35</v>
      </c>
      <c r="Y126" s="4">
        <v>0</v>
      </c>
      <c r="Z126" s="5">
        <v>0</v>
      </c>
      <c r="AA126" s="5">
        <v>0</v>
      </c>
    </row>
    <row r="127" spans="1:27" s="7" customFormat="1" ht="15">
      <c r="A127" s="45" t="s">
        <v>2098</v>
      </c>
      <c r="B127" s="317" t="s">
        <v>2099</v>
      </c>
      <c r="C127" s="4">
        <v>85</v>
      </c>
      <c r="D127" s="5">
        <v>8</v>
      </c>
      <c r="E127" s="5">
        <v>0</v>
      </c>
      <c r="F127" s="6">
        <v>0</v>
      </c>
      <c r="G127" s="325">
        <v>165</v>
      </c>
      <c r="H127" s="5">
        <v>24</v>
      </c>
      <c r="I127" s="5">
        <v>1</v>
      </c>
      <c r="J127" s="322">
        <v>0</v>
      </c>
      <c r="K127" s="4">
        <v>12</v>
      </c>
      <c r="L127" s="5">
        <v>0</v>
      </c>
      <c r="M127" s="5">
        <v>68</v>
      </c>
      <c r="N127" s="5">
        <v>6</v>
      </c>
      <c r="O127" s="5">
        <v>79</v>
      </c>
      <c r="P127" s="6">
        <v>15</v>
      </c>
      <c r="Q127" s="320">
        <v>2</v>
      </c>
      <c r="R127" s="5">
        <v>0</v>
      </c>
      <c r="S127" s="5">
        <v>1</v>
      </c>
      <c r="T127" s="5">
        <v>0</v>
      </c>
      <c r="U127" s="5">
        <v>102</v>
      </c>
      <c r="V127" s="5">
        <v>17</v>
      </c>
      <c r="W127" s="5">
        <v>125</v>
      </c>
      <c r="X127" s="322">
        <v>19</v>
      </c>
      <c r="Y127" s="4">
        <v>31</v>
      </c>
      <c r="Z127" s="5">
        <v>9</v>
      </c>
      <c r="AA127" s="5">
        <v>4</v>
      </c>
    </row>
    <row r="128" spans="1:27" s="7" customFormat="1" ht="30">
      <c r="A128" s="45" t="s">
        <v>2100</v>
      </c>
      <c r="B128" s="317" t="s">
        <v>2101</v>
      </c>
      <c r="C128" s="4">
        <v>126</v>
      </c>
      <c r="D128" s="5">
        <v>0</v>
      </c>
      <c r="E128" s="5">
        <v>0</v>
      </c>
      <c r="F128" s="6">
        <v>0</v>
      </c>
      <c r="G128" s="325">
        <v>165</v>
      </c>
      <c r="H128" s="5">
        <v>0</v>
      </c>
      <c r="I128" s="5">
        <v>0</v>
      </c>
      <c r="J128" s="322">
        <v>0</v>
      </c>
      <c r="K128" s="4">
        <v>24</v>
      </c>
      <c r="L128" s="5">
        <v>0</v>
      </c>
      <c r="M128" s="5">
        <v>76</v>
      </c>
      <c r="N128" s="5">
        <v>0</v>
      </c>
      <c r="O128" s="5">
        <v>58</v>
      </c>
      <c r="P128" s="6">
        <v>0</v>
      </c>
      <c r="Q128" s="320">
        <v>7</v>
      </c>
      <c r="R128" s="5">
        <v>0</v>
      </c>
      <c r="S128" s="5">
        <v>3</v>
      </c>
      <c r="T128" s="5">
        <v>0</v>
      </c>
      <c r="U128" s="5">
        <v>83</v>
      </c>
      <c r="V128" s="5">
        <v>0</v>
      </c>
      <c r="W128" s="5">
        <v>56</v>
      </c>
      <c r="X128" s="322">
        <v>0</v>
      </c>
      <c r="Y128" s="4">
        <v>27</v>
      </c>
      <c r="Z128" s="5">
        <v>5</v>
      </c>
      <c r="AA128" s="5">
        <v>6</v>
      </c>
    </row>
    <row r="129" spans="1:27" s="7" customFormat="1" ht="15">
      <c r="A129" s="45" t="s">
        <v>2102</v>
      </c>
      <c r="B129" s="317" t="s">
        <v>2103</v>
      </c>
      <c r="C129" s="4">
        <v>81</v>
      </c>
      <c r="D129" s="5">
        <v>80</v>
      </c>
      <c r="E129" s="5">
        <v>0</v>
      </c>
      <c r="F129" s="6">
        <v>0</v>
      </c>
      <c r="G129" s="325">
        <v>163</v>
      </c>
      <c r="H129" s="5">
        <v>161</v>
      </c>
      <c r="I129" s="5">
        <v>1</v>
      </c>
      <c r="J129" s="322">
        <v>1</v>
      </c>
      <c r="K129" s="4">
        <v>19</v>
      </c>
      <c r="L129" s="5">
        <v>19</v>
      </c>
      <c r="M129" s="5">
        <v>54</v>
      </c>
      <c r="N129" s="5">
        <v>53</v>
      </c>
      <c r="O129" s="5">
        <v>90</v>
      </c>
      <c r="P129" s="6">
        <v>89</v>
      </c>
      <c r="Q129" s="320">
        <v>2</v>
      </c>
      <c r="R129" s="5">
        <v>2</v>
      </c>
      <c r="S129" s="5">
        <v>0</v>
      </c>
      <c r="T129" s="5">
        <v>0</v>
      </c>
      <c r="U129" s="5">
        <v>115</v>
      </c>
      <c r="V129" s="5">
        <v>114</v>
      </c>
      <c r="W129" s="5">
        <v>90</v>
      </c>
      <c r="X129" s="322">
        <v>89</v>
      </c>
      <c r="Y129" s="4">
        <v>145</v>
      </c>
      <c r="Z129" s="5">
        <v>59</v>
      </c>
      <c r="AA129" s="5">
        <v>3</v>
      </c>
    </row>
    <row r="130" spans="1:27" s="7" customFormat="1" ht="15">
      <c r="A130" s="45" t="s">
        <v>2104</v>
      </c>
      <c r="B130" s="317" t="s">
        <v>2105</v>
      </c>
      <c r="C130" s="4">
        <v>76</v>
      </c>
      <c r="D130" s="5">
        <v>76</v>
      </c>
      <c r="E130" s="5">
        <v>7</v>
      </c>
      <c r="F130" s="6">
        <v>7</v>
      </c>
      <c r="G130" s="325">
        <v>161</v>
      </c>
      <c r="H130" s="5">
        <v>160</v>
      </c>
      <c r="I130" s="5">
        <v>3</v>
      </c>
      <c r="J130" s="322">
        <v>3</v>
      </c>
      <c r="K130" s="4">
        <v>13</v>
      </c>
      <c r="L130" s="5">
        <v>13</v>
      </c>
      <c r="M130" s="5">
        <v>65</v>
      </c>
      <c r="N130" s="5">
        <v>65</v>
      </c>
      <c r="O130" s="5">
        <v>72</v>
      </c>
      <c r="P130" s="6">
        <v>71</v>
      </c>
      <c r="Q130" s="320">
        <v>35</v>
      </c>
      <c r="R130" s="5">
        <v>34</v>
      </c>
      <c r="S130" s="5">
        <v>12</v>
      </c>
      <c r="T130" s="5">
        <v>12</v>
      </c>
      <c r="U130" s="5">
        <v>94</v>
      </c>
      <c r="V130" s="5">
        <v>93</v>
      </c>
      <c r="W130" s="5">
        <v>46</v>
      </c>
      <c r="X130" s="322">
        <v>46</v>
      </c>
      <c r="Y130" s="4">
        <v>243</v>
      </c>
      <c r="Z130" s="5">
        <v>77</v>
      </c>
      <c r="AA130" s="5">
        <v>5</v>
      </c>
    </row>
    <row r="131" spans="1:27" s="7" customFormat="1" ht="15">
      <c r="A131" s="45" t="s">
        <v>2106</v>
      </c>
      <c r="B131" s="317" t="s">
        <v>2107</v>
      </c>
      <c r="C131" s="4">
        <v>147</v>
      </c>
      <c r="D131" s="5">
        <v>35</v>
      </c>
      <c r="E131" s="5">
        <v>6</v>
      </c>
      <c r="F131" s="6">
        <v>4</v>
      </c>
      <c r="G131" s="325">
        <v>161</v>
      </c>
      <c r="H131" s="5">
        <v>46</v>
      </c>
      <c r="I131" s="5">
        <v>3</v>
      </c>
      <c r="J131" s="322">
        <v>2</v>
      </c>
      <c r="K131" s="4">
        <v>22</v>
      </c>
      <c r="L131" s="5">
        <v>5</v>
      </c>
      <c r="M131" s="5">
        <v>98</v>
      </c>
      <c r="N131" s="5">
        <v>25</v>
      </c>
      <c r="O131" s="5">
        <v>41</v>
      </c>
      <c r="P131" s="6">
        <v>16</v>
      </c>
      <c r="Q131" s="320">
        <v>67</v>
      </c>
      <c r="R131" s="5">
        <v>23</v>
      </c>
      <c r="S131" s="5">
        <v>25</v>
      </c>
      <c r="T131" s="5">
        <v>9</v>
      </c>
      <c r="U131" s="5">
        <v>57</v>
      </c>
      <c r="V131" s="5">
        <v>18</v>
      </c>
      <c r="W131" s="5">
        <v>18</v>
      </c>
      <c r="X131" s="322">
        <v>0</v>
      </c>
      <c r="Y131" s="4">
        <v>151</v>
      </c>
      <c r="Z131" s="5">
        <v>65</v>
      </c>
      <c r="AA131" s="5">
        <v>29</v>
      </c>
    </row>
    <row r="132" spans="1:27" s="7" customFormat="1" ht="15">
      <c r="A132" s="45" t="s">
        <v>2108</v>
      </c>
      <c r="B132" s="317" t="s">
        <v>2109</v>
      </c>
      <c r="C132" s="4">
        <v>73</v>
      </c>
      <c r="D132" s="5">
        <v>0</v>
      </c>
      <c r="E132" s="5">
        <v>0</v>
      </c>
      <c r="F132" s="6">
        <v>0</v>
      </c>
      <c r="G132" s="325">
        <v>160</v>
      </c>
      <c r="H132" s="5">
        <v>1</v>
      </c>
      <c r="I132" s="5">
        <v>0</v>
      </c>
      <c r="J132" s="322">
        <v>0</v>
      </c>
      <c r="K132" s="4">
        <v>17</v>
      </c>
      <c r="L132" s="5">
        <v>0</v>
      </c>
      <c r="M132" s="5">
        <v>53</v>
      </c>
      <c r="N132" s="5">
        <v>0</v>
      </c>
      <c r="O132" s="5">
        <v>90</v>
      </c>
      <c r="P132" s="6">
        <v>1</v>
      </c>
      <c r="Q132" s="320">
        <v>1</v>
      </c>
      <c r="R132" s="5">
        <v>0</v>
      </c>
      <c r="S132" s="5">
        <v>1</v>
      </c>
      <c r="T132" s="5">
        <v>0</v>
      </c>
      <c r="U132" s="5">
        <v>116</v>
      </c>
      <c r="V132" s="5">
        <v>1</v>
      </c>
      <c r="W132" s="5">
        <v>144</v>
      </c>
      <c r="X132" s="322">
        <v>1</v>
      </c>
      <c r="Y132" s="4">
        <v>27</v>
      </c>
      <c r="Z132" s="5">
        <v>2</v>
      </c>
      <c r="AA132" s="5">
        <v>5</v>
      </c>
    </row>
    <row r="133" spans="1:27" s="7" customFormat="1" ht="15">
      <c r="A133" s="45" t="s">
        <v>2110</v>
      </c>
      <c r="B133" s="317" t="s">
        <v>2111</v>
      </c>
      <c r="C133" s="4">
        <v>104</v>
      </c>
      <c r="D133" s="5">
        <v>77</v>
      </c>
      <c r="E133" s="5">
        <v>10</v>
      </c>
      <c r="F133" s="6">
        <v>8</v>
      </c>
      <c r="G133" s="325">
        <v>159</v>
      </c>
      <c r="H133" s="5">
        <v>132</v>
      </c>
      <c r="I133" s="5">
        <v>2</v>
      </c>
      <c r="J133" s="322">
        <v>1</v>
      </c>
      <c r="K133" s="4">
        <v>11</v>
      </c>
      <c r="L133" s="5">
        <v>9</v>
      </c>
      <c r="M133" s="5">
        <v>68</v>
      </c>
      <c r="N133" s="5">
        <v>53</v>
      </c>
      <c r="O133" s="5">
        <v>49</v>
      </c>
      <c r="P133" s="6">
        <v>42</v>
      </c>
      <c r="Q133" s="320">
        <v>55</v>
      </c>
      <c r="R133" s="5">
        <v>45</v>
      </c>
      <c r="S133" s="5">
        <v>19</v>
      </c>
      <c r="T133" s="5">
        <v>13</v>
      </c>
      <c r="U133" s="5">
        <v>86</v>
      </c>
      <c r="V133" s="5">
        <v>76</v>
      </c>
      <c r="W133" s="5">
        <v>5</v>
      </c>
      <c r="X133" s="322">
        <v>4</v>
      </c>
      <c r="Y133" s="4">
        <v>3</v>
      </c>
      <c r="Z133" s="5">
        <v>3</v>
      </c>
      <c r="AA133" s="5">
        <v>0</v>
      </c>
    </row>
    <row r="134" spans="1:27" s="7" customFormat="1" ht="15">
      <c r="A134" s="45" t="s">
        <v>2112</v>
      </c>
      <c r="B134" s="317" t="s">
        <v>2113</v>
      </c>
      <c r="C134" s="4">
        <v>114</v>
      </c>
      <c r="D134" s="5">
        <v>2</v>
      </c>
      <c r="E134" s="5">
        <v>2</v>
      </c>
      <c r="F134" s="6">
        <v>0</v>
      </c>
      <c r="G134" s="325">
        <v>158</v>
      </c>
      <c r="H134" s="5">
        <v>5</v>
      </c>
      <c r="I134" s="5">
        <v>1</v>
      </c>
      <c r="J134" s="322">
        <v>0</v>
      </c>
      <c r="K134" s="4">
        <v>14</v>
      </c>
      <c r="L134" s="5">
        <v>0</v>
      </c>
      <c r="M134" s="5">
        <v>75</v>
      </c>
      <c r="N134" s="5">
        <v>1</v>
      </c>
      <c r="O134" s="5">
        <v>51</v>
      </c>
      <c r="P134" s="6">
        <v>4</v>
      </c>
      <c r="Q134" s="320">
        <v>45</v>
      </c>
      <c r="R134" s="5">
        <v>0</v>
      </c>
      <c r="S134" s="5">
        <v>16</v>
      </c>
      <c r="T134" s="5">
        <v>0</v>
      </c>
      <c r="U134" s="5">
        <v>89</v>
      </c>
      <c r="V134" s="5">
        <v>4</v>
      </c>
      <c r="W134" s="5">
        <v>52</v>
      </c>
      <c r="X134" s="322">
        <v>4</v>
      </c>
      <c r="Y134" s="4">
        <v>156</v>
      </c>
      <c r="Z134" s="5">
        <v>16</v>
      </c>
      <c r="AA134" s="5">
        <v>1</v>
      </c>
    </row>
    <row r="135" spans="1:27" s="7" customFormat="1" ht="15">
      <c r="A135" s="45" t="s">
        <v>2114</v>
      </c>
      <c r="B135" s="317" t="s">
        <v>2115</v>
      </c>
      <c r="C135" s="4">
        <v>119</v>
      </c>
      <c r="D135" s="5">
        <v>22</v>
      </c>
      <c r="E135" s="5">
        <v>20</v>
      </c>
      <c r="F135" s="6">
        <v>2</v>
      </c>
      <c r="G135" s="325">
        <v>155</v>
      </c>
      <c r="H135" s="5">
        <v>24</v>
      </c>
      <c r="I135" s="5">
        <v>12</v>
      </c>
      <c r="J135" s="322">
        <v>2</v>
      </c>
      <c r="K135" s="4">
        <v>12</v>
      </c>
      <c r="L135" s="5">
        <v>4</v>
      </c>
      <c r="M135" s="5">
        <v>60</v>
      </c>
      <c r="N135" s="5">
        <v>8</v>
      </c>
      <c r="O135" s="5">
        <v>59</v>
      </c>
      <c r="P135" s="6">
        <v>9</v>
      </c>
      <c r="Q135" s="320">
        <v>36</v>
      </c>
      <c r="R135" s="5">
        <v>4</v>
      </c>
      <c r="S135" s="5">
        <v>7</v>
      </c>
      <c r="T135" s="5">
        <v>1</v>
      </c>
      <c r="U135" s="5">
        <v>84</v>
      </c>
      <c r="V135" s="5">
        <v>11</v>
      </c>
      <c r="W135" s="5">
        <v>33</v>
      </c>
      <c r="X135" s="322">
        <v>3</v>
      </c>
      <c r="Y135" s="4">
        <v>145</v>
      </c>
      <c r="Z135" s="5">
        <v>2</v>
      </c>
      <c r="AA135" s="5">
        <v>1</v>
      </c>
    </row>
    <row r="136" spans="1:27" s="7" customFormat="1" ht="15">
      <c r="A136" s="45" t="s">
        <v>2116</v>
      </c>
      <c r="B136" s="317" t="s">
        <v>2117</v>
      </c>
      <c r="C136" s="4">
        <v>103</v>
      </c>
      <c r="D136" s="5">
        <v>55</v>
      </c>
      <c r="E136" s="5">
        <v>2</v>
      </c>
      <c r="F136" s="6">
        <v>1</v>
      </c>
      <c r="G136" s="325">
        <v>155</v>
      </c>
      <c r="H136" s="5">
        <v>88</v>
      </c>
      <c r="I136" s="5">
        <v>2</v>
      </c>
      <c r="J136" s="322">
        <v>2</v>
      </c>
      <c r="K136" s="4">
        <v>17</v>
      </c>
      <c r="L136" s="5">
        <v>9</v>
      </c>
      <c r="M136" s="5">
        <v>69</v>
      </c>
      <c r="N136" s="5">
        <v>36</v>
      </c>
      <c r="O136" s="5">
        <v>68</v>
      </c>
      <c r="P136" s="6">
        <v>42</v>
      </c>
      <c r="Q136" s="320">
        <v>26</v>
      </c>
      <c r="R136" s="5">
        <v>17</v>
      </c>
      <c r="S136" s="5">
        <v>9</v>
      </c>
      <c r="T136" s="5">
        <v>5</v>
      </c>
      <c r="U136" s="5">
        <v>78</v>
      </c>
      <c r="V136" s="5">
        <v>46</v>
      </c>
      <c r="W136" s="5">
        <v>75</v>
      </c>
      <c r="X136" s="322">
        <v>39</v>
      </c>
      <c r="Y136" s="4">
        <v>174</v>
      </c>
      <c r="Z136" s="5">
        <v>6</v>
      </c>
      <c r="AA136" s="5">
        <v>18</v>
      </c>
    </row>
    <row r="137" spans="1:27" s="7" customFormat="1" ht="30">
      <c r="A137" s="45" t="s">
        <v>2118</v>
      </c>
      <c r="B137" s="317" t="s">
        <v>2119</v>
      </c>
      <c r="C137" s="4">
        <v>79</v>
      </c>
      <c r="D137" s="5">
        <v>4</v>
      </c>
      <c r="E137" s="5">
        <v>0</v>
      </c>
      <c r="F137" s="6">
        <v>0</v>
      </c>
      <c r="G137" s="325">
        <v>155</v>
      </c>
      <c r="H137" s="5">
        <v>14</v>
      </c>
      <c r="I137" s="5">
        <v>0</v>
      </c>
      <c r="J137" s="322">
        <v>0</v>
      </c>
      <c r="K137" s="4">
        <v>11</v>
      </c>
      <c r="L137" s="5">
        <v>1</v>
      </c>
      <c r="M137" s="5">
        <v>60</v>
      </c>
      <c r="N137" s="5">
        <v>4</v>
      </c>
      <c r="O137" s="5">
        <v>74</v>
      </c>
      <c r="P137" s="6">
        <v>8</v>
      </c>
      <c r="Q137" s="320">
        <v>2</v>
      </c>
      <c r="R137" s="5">
        <v>0</v>
      </c>
      <c r="S137" s="5">
        <v>1</v>
      </c>
      <c r="T137" s="5">
        <v>0</v>
      </c>
      <c r="U137" s="5">
        <v>109</v>
      </c>
      <c r="V137" s="5">
        <v>7</v>
      </c>
      <c r="W137" s="5">
        <v>86</v>
      </c>
      <c r="X137" s="322">
        <v>9</v>
      </c>
      <c r="Y137" s="4">
        <v>3</v>
      </c>
      <c r="Z137" s="5">
        <v>1</v>
      </c>
      <c r="AA137" s="5">
        <v>0</v>
      </c>
    </row>
    <row r="138" spans="1:27" s="7" customFormat="1" ht="15">
      <c r="A138" s="45" t="s">
        <v>537</v>
      </c>
      <c r="B138" s="317" t="s">
        <v>538</v>
      </c>
      <c r="C138" s="4">
        <v>89</v>
      </c>
      <c r="D138" s="5">
        <v>86</v>
      </c>
      <c r="E138" s="5">
        <v>0</v>
      </c>
      <c r="F138" s="6">
        <v>0</v>
      </c>
      <c r="G138" s="325">
        <v>155</v>
      </c>
      <c r="H138" s="5">
        <v>150</v>
      </c>
      <c r="I138" s="5">
        <v>0</v>
      </c>
      <c r="J138" s="322">
        <v>0</v>
      </c>
      <c r="K138" s="4">
        <v>8</v>
      </c>
      <c r="L138" s="5">
        <v>8</v>
      </c>
      <c r="M138" s="5">
        <v>97</v>
      </c>
      <c r="N138" s="5">
        <v>93</v>
      </c>
      <c r="O138" s="5">
        <v>50</v>
      </c>
      <c r="P138" s="6">
        <v>49</v>
      </c>
      <c r="Q138" s="320">
        <v>3</v>
      </c>
      <c r="R138" s="5">
        <v>2</v>
      </c>
      <c r="S138" s="5">
        <v>1</v>
      </c>
      <c r="T138" s="5">
        <v>0</v>
      </c>
      <c r="U138" s="5">
        <v>61</v>
      </c>
      <c r="V138" s="5">
        <v>59</v>
      </c>
      <c r="W138" s="5">
        <v>58</v>
      </c>
      <c r="X138" s="322">
        <v>58</v>
      </c>
      <c r="Y138" s="4">
        <v>595</v>
      </c>
      <c r="Z138" s="5">
        <v>59</v>
      </c>
      <c r="AA138" s="5">
        <v>39</v>
      </c>
    </row>
    <row r="139" spans="1:27" s="7" customFormat="1" ht="30">
      <c r="A139" s="45" t="s">
        <v>2120</v>
      </c>
      <c r="B139" s="317" t="s">
        <v>2121</v>
      </c>
      <c r="C139" s="4">
        <v>82</v>
      </c>
      <c r="D139" s="5">
        <v>63</v>
      </c>
      <c r="E139" s="5">
        <v>0</v>
      </c>
      <c r="F139" s="6">
        <v>0</v>
      </c>
      <c r="G139" s="325">
        <v>153</v>
      </c>
      <c r="H139" s="5">
        <v>123</v>
      </c>
      <c r="I139" s="5">
        <v>0</v>
      </c>
      <c r="J139" s="322">
        <v>0</v>
      </c>
      <c r="K139" s="4">
        <v>10</v>
      </c>
      <c r="L139" s="5">
        <v>6</v>
      </c>
      <c r="M139" s="5">
        <v>60</v>
      </c>
      <c r="N139" s="5">
        <v>46</v>
      </c>
      <c r="O139" s="5">
        <v>76</v>
      </c>
      <c r="P139" s="6">
        <v>64</v>
      </c>
      <c r="Q139" s="320">
        <v>2</v>
      </c>
      <c r="R139" s="5">
        <v>0</v>
      </c>
      <c r="S139" s="5">
        <v>0</v>
      </c>
      <c r="T139" s="5">
        <v>0</v>
      </c>
      <c r="U139" s="5">
        <v>106</v>
      </c>
      <c r="V139" s="5">
        <v>92</v>
      </c>
      <c r="W139" s="5">
        <v>58</v>
      </c>
      <c r="X139" s="322">
        <v>47</v>
      </c>
      <c r="Y139" s="4">
        <v>15</v>
      </c>
      <c r="Z139" s="5">
        <v>1</v>
      </c>
      <c r="AA139" s="5">
        <v>0</v>
      </c>
    </row>
    <row r="140" spans="1:27" s="7" customFormat="1" ht="15">
      <c r="A140" s="45" t="s">
        <v>407</v>
      </c>
      <c r="B140" s="317" t="s">
        <v>408</v>
      </c>
      <c r="C140" s="4">
        <v>105</v>
      </c>
      <c r="D140" s="5">
        <v>103</v>
      </c>
      <c r="E140" s="5">
        <v>3</v>
      </c>
      <c r="F140" s="6">
        <v>3</v>
      </c>
      <c r="G140" s="325">
        <v>152</v>
      </c>
      <c r="H140" s="5">
        <v>148</v>
      </c>
      <c r="I140" s="5">
        <v>1</v>
      </c>
      <c r="J140" s="322">
        <v>1</v>
      </c>
      <c r="K140" s="4">
        <v>11</v>
      </c>
      <c r="L140" s="5">
        <v>10</v>
      </c>
      <c r="M140" s="5">
        <v>62</v>
      </c>
      <c r="N140" s="5">
        <v>61</v>
      </c>
      <c r="O140" s="5">
        <v>78</v>
      </c>
      <c r="P140" s="6">
        <v>76</v>
      </c>
      <c r="Q140" s="320">
        <v>17</v>
      </c>
      <c r="R140" s="5">
        <v>16</v>
      </c>
      <c r="S140" s="5">
        <v>3</v>
      </c>
      <c r="T140" s="5">
        <v>3</v>
      </c>
      <c r="U140" s="5">
        <v>89</v>
      </c>
      <c r="V140" s="5">
        <v>87</v>
      </c>
      <c r="W140" s="5">
        <v>46</v>
      </c>
      <c r="X140" s="322">
        <v>45</v>
      </c>
      <c r="Y140" s="4">
        <v>342</v>
      </c>
      <c r="Z140" s="5">
        <v>266</v>
      </c>
      <c r="AA140" s="5">
        <v>34</v>
      </c>
    </row>
    <row r="141" spans="1:27" s="7" customFormat="1" ht="30">
      <c r="A141" s="45" t="s">
        <v>2122</v>
      </c>
      <c r="B141" s="317" t="s">
        <v>2123</v>
      </c>
      <c r="C141" s="4">
        <v>80</v>
      </c>
      <c r="D141" s="5">
        <v>13</v>
      </c>
      <c r="E141" s="5">
        <v>0</v>
      </c>
      <c r="F141" s="6">
        <v>0</v>
      </c>
      <c r="G141" s="325">
        <v>152</v>
      </c>
      <c r="H141" s="5">
        <v>28</v>
      </c>
      <c r="I141" s="5">
        <v>0</v>
      </c>
      <c r="J141" s="322">
        <v>0</v>
      </c>
      <c r="K141" s="4">
        <v>11</v>
      </c>
      <c r="L141" s="5">
        <v>0</v>
      </c>
      <c r="M141" s="5">
        <v>64</v>
      </c>
      <c r="N141" s="5">
        <v>10</v>
      </c>
      <c r="O141" s="5">
        <v>63</v>
      </c>
      <c r="P141" s="6">
        <v>13</v>
      </c>
      <c r="Q141" s="320">
        <v>3</v>
      </c>
      <c r="R141" s="5">
        <v>1</v>
      </c>
      <c r="S141" s="5">
        <v>1</v>
      </c>
      <c r="T141" s="5">
        <v>0</v>
      </c>
      <c r="U141" s="5">
        <v>93</v>
      </c>
      <c r="V141" s="5">
        <v>18</v>
      </c>
      <c r="W141" s="5">
        <v>74</v>
      </c>
      <c r="X141" s="322">
        <v>22</v>
      </c>
      <c r="Y141" s="4">
        <v>7</v>
      </c>
      <c r="Z141" s="5">
        <v>4</v>
      </c>
      <c r="AA141" s="5">
        <v>1</v>
      </c>
    </row>
    <row r="142" spans="1:27" s="7" customFormat="1" ht="15">
      <c r="A142" s="45" t="s">
        <v>420</v>
      </c>
      <c r="B142" s="317" t="s">
        <v>421</v>
      </c>
      <c r="C142" s="4">
        <v>139</v>
      </c>
      <c r="D142" s="5">
        <v>28</v>
      </c>
      <c r="E142" s="5">
        <v>3</v>
      </c>
      <c r="F142" s="6">
        <v>0</v>
      </c>
      <c r="G142" s="325">
        <v>151</v>
      </c>
      <c r="H142" s="5">
        <v>52</v>
      </c>
      <c r="I142" s="5">
        <v>0</v>
      </c>
      <c r="J142" s="322">
        <v>0</v>
      </c>
      <c r="K142" s="4">
        <v>24</v>
      </c>
      <c r="L142" s="5">
        <v>6</v>
      </c>
      <c r="M142" s="5">
        <v>81</v>
      </c>
      <c r="N142" s="5">
        <v>28</v>
      </c>
      <c r="O142" s="5">
        <v>45</v>
      </c>
      <c r="P142" s="6">
        <v>17</v>
      </c>
      <c r="Q142" s="320">
        <v>58</v>
      </c>
      <c r="R142" s="5">
        <v>25</v>
      </c>
      <c r="S142" s="5">
        <v>22</v>
      </c>
      <c r="T142" s="5">
        <v>9</v>
      </c>
      <c r="U142" s="5">
        <v>57</v>
      </c>
      <c r="V142" s="5">
        <v>21</v>
      </c>
      <c r="W142" s="5">
        <v>28</v>
      </c>
      <c r="X142" s="322">
        <v>9</v>
      </c>
      <c r="Y142" s="4">
        <v>651</v>
      </c>
      <c r="Z142" s="5">
        <v>26</v>
      </c>
      <c r="AA142" s="5">
        <v>51</v>
      </c>
    </row>
    <row r="143" spans="1:27" s="7" customFormat="1" ht="15">
      <c r="A143" s="45" t="s">
        <v>2124</v>
      </c>
      <c r="B143" s="317" t="s">
        <v>2125</v>
      </c>
      <c r="C143" s="4">
        <v>115</v>
      </c>
      <c r="D143" s="5">
        <v>44</v>
      </c>
      <c r="E143" s="5">
        <v>11</v>
      </c>
      <c r="F143" s="6">
        <v>4</v>
      </c>
      <c r="G143" s="325">
        <v>149</v>
      </c>
      <c r="H143" s="5">
        <v>54</v>
      </c>
      <c r="I143" s="5">
        <v>6</v>
      </c>
      <c r="J143" s="322">
        <v>2</v>
      </c>
      <c r="K143" s="4">
        <v>18</v>
      </c>
      <c r="L143" s="5">
        <v>8</v>
      </c>
      <c r="M143" s="5">
        <v>76</v>
      </c>
      <c r="N143" s="5">
        <v>28</v>
      </c>
      <c r="O143" s="5">
        <v>39</v>
      </c>
      <c r="P143" s="6">
        <v>13</v>
      </c>
      <c r="Q143" s="320">
        <v>33</v>
      </c>
      <c r="R143" s="5">
        <v>11</v>
      </c>
      <c r="S143" s="5">
        <v>7</v>
      </c>
      <c r="T143" s="5">
        <v>1</v>
      </c>
      <c r="U143" s="5">
        <v>66</v>
      </c>
      <c r="V143" s="5">
        <v>21</v>
      </c>
      <c r="W143" s="5">
        <v>31</v>
      </c>
      <c r="X143" s="322">
        <v>6</v>
      </c>
      <c r="Y143" s="4">
        <v>5</v>
      </c>
      <c r="Z143" s="5">
        <v>0</v>
      </c>
      <c r="AA143" s="5">
        <v>0</v>
      </c>
    </row>
    <row r="144" spans="1:27" s="7" customFormat="1" ht="30">
      <c r="A144" s="45" t="s">
        <v>2126</v>
      </c>
      <c r="B144" s="317" t="s">
        <v>2127</v>
      </c>
      <c r="C144" s="4">
        <v>93</v>
      </c>
      <c r="D144" s="5">
        <v>8</v>
      </c>
      <c r="E144" s="5">
        <v>1</v>
      </c>
      <c r="F144" s="6">
        <v>0</v>
      </c>
      <c r="G144" s="325">
        <v>149</v>
      </c>
      <c r="H144" s="5">
        <v>33</v>
      </c>
      <c r="I144" s="5">
        <v>0</v>
      </c>
      <c r="J144" s="322">
        <v>0</v>
      </c>
      <c r="K144" s="4">
        <v>13</v>
      </c>
      <c r="L144" s="5">
        <v>1</v>
      </c>
      <c r="M144" s="5">
        <v>75</v>
      </c>
      <c r="N144" s="5">
        <v>11</v>
      </c>
      <c r="O144" s="5">
        <v>61</v>
      </c>
      <c r="P144" s="6">
        <v>21</v>
      </c>
      <c r="Q144" s="320">
        <v>3</v>
      </c>
      <c r="R144" s="5">
        <v>0</v>
      </c>
      <c r="S144" s="5">
        <v>1</v>
      </c>
      <c r="T144" s="5">
        <v>0</v>
      </c>
      <c r="U144" s="5">
        <v>90</v>
      </c>
      <c r="V144" s="5">
        <v>25</v>
      </c>
      <c r="W144" s="5">
        <v>84</v>
      </c>
      <c r="X144" s="322">
        <v>25</v>
      </c>
      <c r="Y144" s="4">
        <v>44</v>
      </c>
      <c r="Z144" s="5">
        <v>7</v>
      </c>
      <c r="AA144" s="5">
        <v>3</v>
      </c>
    </row>
    <row r="145" spans="1:27" s="7" customFormat="1" ht="15">
      <c r="A145" s="45" t="s">
        <v>2128</v>
      </c>
      <c r="B145" s="317" t="s">
        <v>2129</v>
      </c>
      <c r="C145" s="4">
        <v>91</v>
      </c>
      <c r="D145" s="5">
        <v>3</v>
      </c>
      <c r="E145" s="5">
        <v>1</v>
      </c>
      <c r="F145" s="6">
        <v>0</v>
      </c>
      <c r="G145" s="325">
        <v>147</v>
      </c>
      <c r="H145" s="5">
        <v>1</v>
      </c>
      <c r="I145" s="5">
        <v>0</v>
      </c>
      <c r="J145" s="322">
        <v>0</v>
      </c>
      <c r="K145" s="4">
        <v>14</v>
      </c>
      <c r="L145" s="5">
        <v>1</v>
      </c>
      <c r="M145" s="5">
        <v>58</v>
      </c>
      <c r="N145" s="5">
        <v>0</v>
      </c>
      <c r="O145" s="5">
        <v>74</v>
      </c>
      <c r="P145" s="6">
        <v>0</v>
      </c>
      <c r="Q145" s="320">
        <v>5</v>
      </c>
      <c r="R145" s="5">
        <v>0</v>
      </c>
      <c r="S145" s="5">
        <v>1</v>
      </c>
      <c r="T145" s="5">
        <v>0</v>
      </c>
      <c r="U145" s="5">
        <v>95</v>
      </c>
      <c r="V145" s="5">
        <v>0</v>
      </c>
      <c r="W145" s="5">
        <v>88</v>
      </c>
      <c r="X145" s="322">
        <v>0</v>
      </c>
      <c r="Y145" s="4">
        <v>43</v>
      </c>
      <c r="Z145" s="5">
        <v>1</v>
      </c>
      <c r="AA145" s="5">
        <v>7</v>
      </c>
    </row>
    <row r="146" spans="1:27" s="7" customFormat="1" ht="15">
      <c r="A146" s="45" t="s">
        <v>2130</v>
      </c>
      <c r="B146" s="317" t="s">
        <v>2131</v>
      </c>
      <c r="C146" s="4">
        <v>119</v>
      </c>
      <c r="D146" s="5">
        <v>73</v>
      </c>
      <c r="E146" s="5">
        <v>15</v>
      </c>
      <c r="F146" s="6">
        <v>12</v>
      </c>
      <c r="G146" s="325">
        <v>146</v>
      </c>
      <c r="H146" s="5">
        <v>86</v>
      </c>
      <c r="I146" s="5">
        <v>6</v>
      </c>
      <c r="J146" s="322">
        <v>5</v>
      </c>
      <c r="K146" s="4">
        <v>12</v>
      </c>
      <c r="L146" s="5">
        <v>6</v>
      </c>
      <c r="M146" s="5">
        <v>55</v>
      </c>
      <c r="N146" s="5">
        <v>34</v>
      </c>
      <c r="O146" s="5">
        <v>51</v>
      </c>
      <c r="P146" s="6">
        <v>32</v>
      </c>
      <c r="Q146" s="320">
        <v>31</v>
      </c>
      <c r="R146" s="5">
        <v>19</v>
      </c>
      <c r="S146" s="5">
        <v>5</v>
      </c>
      <c r="T146" s="5">
        <v>3</v>
      </c>
      <c r="U146" s="5">
        <v>81</v>
      </c>
      <c r="V146" s="5">
        <v>45</v>
      </c>
      <c r="W146" s="5">
        <v>29</v>
      </c>
      <c r="X146" s="322">
        <v>9</v>
      </c>
      <c r="Y146" s="4">
        <v>7</v>
      </c>
      <c r="Z146" s="5">
        <v>6</v>
      </c>
      <c r="AA146" s="5">
        <v>0</v>
      </c>
    </row>
    <row r="147" spans="1:27" s="7" customFormat="1" ht="17.25" customHeight="1">
      <c r="A147" s="45" t="s">
        <v>416</v>
      </c>
      <c r="B147" s="317" t="s">
        <v>417</v>
      </c>
      <c r="C147" s="4">
        <v>76</v>
      </c>
      <c r="D147" s="5">
        <v>0</v>
      </c>
      <c r="E147" s="5">
        <v>0</v>
      </c>
      <c r="F147" s="6">
        <v>0</v>
      </c>
      <c r="G147" s="325">
        <v>146</v>
      </c>
      <c r="H147" s="5">
        <v>0</v>
      </c>
      <c r="I147" s="5">
        <v>0</v>
      </c>
      <c r="J147" s="322">
        <v>0</v>
      </c>
      <c r="K147" s="4">
        <v>4</v>
      </c>
      <c r="L147" s="5">
        <v>0</v>
      </c>
      <c r="M147" s="5">
        <v>66</v>
      </c>
      <c r="N147" s="5">
        <v>0</v>
      </c>
      <c r="O147" s="5">
        <v>71</v>
      </c>
      <c r="P147" s="6">
        <v>0</v>
      </c>
      <c r="Q147" s="320">
        <v>13</v>
      </c>
      <c r="R147" s="5">
        <v>0</v>
      </c>
      <c r="S147" s="5">
        <v>4</v>
      </c>
      <c r="T147" s="5">
        <v>0</v>
      </c>
      <c r="U147" s="5">
        <v>99</v>
      </c>
      <c r="V147" s="5">
        <v>0</v>
      </c>
      <c r="W147" s="5">
        <v>65</v>
      </c>
      <c r="X147" s="322">
        <v>0</v>
      </c>
      <c r="Y147" s="4">
        <v>1088</v>
      </c>
      <c r="Z147" s="5">
        <v>41</v>
      </c>
      <c r="AA147" s="5">
        <v>52</v>
      </c>
    </row>
    <row r="148" spans="1:27" s="7" customFormat="1" ht="15">
      <c r="A148" s="45" t="s">
        <v>2132</v>
      </c>
      <c r="B148" s="317" t="s">
        <v>2133</v>
      </c>
      <c r="C148" s="4">
        <v>76</v>
      </c>
      <c r="D148" s="5">
        <v>0</v>
      </c>
      <c r="E148" s="5">
        <v>0</v>
      </c>
      <c r="F148" s="6">
        <v>0</v>
      </c>
      <c r="G148" s="325">
        <v>145</v>
      </c>
      <c r="H148" s="5">
        <v>0</v>
      </c>
      <c r="I148" s="5">
        <v>0</v>
      </c>
      <c r="J148" s="322">
        <v>0</v>
      </c>
      <c r="K148" s="4">
        <v>11</v>
      </c>
      <c r="L148" s="5">
        <v>0</v>
      </c>
      <c r="M148" s="5">
        <v>58</v>
      </c>
      <c r="N148" s="5">
        <v>0</v>
      </c>
      <c r="O148" s="5">
        <v>76</v>
      </c>
      <c r="P148" s="6">
        <v>0</v>
      </c>
      <c r="Q148" s="320">
        <v>6</v>
      </c>
      <c r="R148" s="5">
        <v>0</v>
      </c>
      <c r="S148" s="5">
        <v>1</v>
      </c>
      <c r="T148" s="5">
        <v>0</v>
      </c>
      <c r="U148" s="5">
        <v>95</v>
      </c>
      <c r="V148" s="5">
        <v>0</v>
      </c>
      <c r="W148" s="5">
        <v>70</v>
      </c>
      <c r="X148" s="322">
        <v>0</v>
      </c>
      <c r="Y148" s="4">
        <v>112</v>
      </c>
      <c r="Z148" s="5">
        <v>18</v>
      </c>
      <c r="AA148" s="5">
        <v>12</v>
      </c>
    </row>
    <row r="149" spans="1:27" s="7" customFormat="1" ht="15">
      <c r="A149" s="45" t="s">
        <v>405</v>
      </c>
      <c r="B149" s="317" t="s">
        <v>406</v>
      </c>
      <c r="C149" s="4">
        <v>133</v>
      </c>
      <c r="D149" s="5">
        <v>0</v>
      </c>
      <c r="E149" s="5">
        <v>1</v>
      </c>
      <c r="F149" s="6">
        <v>0</v>
      </c>
      <c r="G149" s="325">
        <v>144</v>
      </c>
      <c r="H149" s="5">
        <v>1</v>
      </c>
      <c r="I149" s="5">
        <v>0</v>
      </c>
      <c r="J149" s="322">
        <v>0</v>
      </c>
      <c r="K149" s="4">
        <v>19</v>
      </c>
      <c r="L149" s="5">
        <v>0</v>
      </c>
      <c r="M149" s="5">
        <v>65</v>
      </c>
      <c r="N149" s="5">
        <v>0</v>
      </c>
      <c r="O149" s="5">
        <v>59</v>
      </c>
      <c r="P149" s="6">
        <v>1</v>
      </c>
      <c r="Q149" s="320">
        <v>16</v>
      </c>
      <c r="R149" s="5">
        <v>0</v>
      </c>
      <c r="S149" s="5">
        <v>5</v>
      </c>
      <c r="T149" s="5">
        <v>0</v>
      </c>
      <c r="U149" s="5">
        <v>79</v>
      </c>
      <c r="V149" s="5">
        <v>1</v>
      </c>
      <c r="W149" s="5">
        <v>66</v>
      </c>
      <c r="X149" s="322">
        <v>0</v>
      </c>
      <c r="Y149" s="4">
        <v>1324</v>
      </c>
      <c r="Z149" s="5">
        <v>22</v>
      </c>
      <c r="AA149" s="5">
        <v>38</v>
      </c>
    </row>
    <row r="150" spans="1:27" s="7" customFormat="1" ht="15">
      <c r="A150" s="45" t="s">
        <v>2134</v>
      </c>
      <c r="B150" s="317" t="s">
        <v>2135</v>
      </c>
      <c r="C150" s="4">
        <v>123</v>
      </c>
      <c r="D150" s="5">
        <v>101</v>
      </c>
      <c r="E150" s="5">
        <v>26</v>
      </c>
      <c r="F150" s="6">
        <v>21</v>
      </c>
      <c r="G150" s="325">
        <v>143</v>
      </c>
      <c r="H150" s="5">
        <v>121</v>
      </c>
      <c r="I150" s="5">
        <v>11</v>
      </c>
      <c r="J150" s="322">
        <v>8</v>
      </c>
      <c r="K150" s="4">
        <v>17</v>
      </c>
      <c r="L150" s="5">
        <v>15</v>
      </c>
      <c r="M150" s="5">
        <v>68</v>
      </c>
      <c r="N150" s="5">
        <v>54</v>
      </c>
      <c r="O150" s="5">
        <v>41</v>
      </c>
      <c r="P150" s="6">
        <v>35</v>
      </c>
      <c r="Q150" s="320">
        <v>34</v>
      </c>
      <c r="R150" s="5">
        <v>31</v>
      </c>
      <c r="S150" s="5">
        <v>4</v>
      </c>
      <c r="T150" s="5">
        <v>4</v>
      </c>
      <c r="U150" s="5">
        <v>62</v>
      </c>
      <c r="V150" s="5">
        <v>51</v>
      </c>
      <c r="W150" s="5">
        <v>21</v>
      </c>
      <c r="X150" s="322">
        <v>12</v>
      </c>
      <c r="Y150" s="4">
        <v>42</v>
      </c>
      <c r="Z150" s="5">
        <v>5</v>
      </c>
      <c r="AA150" s="5">
        <v>7</v>
      </c>
    </row>
    <row r="151" spans="1:27" s="7" customFormat="1" ht="15">
      <c r="A151" s="45" t="s">
        <v>2136</v>
      </c>
      <c r="B151" s="317" t="s">
        <v>2137</v>
      </c>
      <c r="C151" s="4">
        <v>89</v>
      </c>
      <c r="D151" s="5">
        <v>76</v>
      </c>
      <c r="E151" s="5">
        <v>1</v>
      </c>
      <c r="F151" s="6">
        <v>1</v>
      </c>
      <c r="G151" s="325">
        <v>142</v>
      </c>
      <c r="H151" s="5">
        <v>128</v>
      </c>
      <c r="I151" s="5">
        <v>0</v>
      </c>
      <c r="J151" s="322">
        <v>0</v>
      </c>
      <c r="K151" s="4">
        <v>10</v>
      </c>
      <c r="L151" s="5">
        <v>9</v>
      </c>
      <c r="M151" s="5">
        <v>59</v>
      </c>
      <c r="N151" s="5">
        <v>52</v>
      </c>
      <c r="O151" s="5">
        <v>72</v>
      </c>
      <c r="P151" s="6">
        <v>67</v>
      </c>
      <c r="Q151" s="320">
        <v>8</v>
      </c>
      <c r="R151" s="5">
        <v>8</v>
      </c>
      <c r="S151" s="5">
        <v>2</v>
      </c>
      <c r="T151" s="5">
        <v>2</v>
      </c>
      <c r="U151" s="5">
        <v>94</v>
      </c>
      <c r="V151" s="5">
        <v>84</v>
      </c>
      <c r="W151" s="5">
        <v>85</v>
      </c>
      <c r="X151" s="322">
        <v>76</v>
      </c>
      <c r="Y151" s="4">
        <v>220</v>
      </c>
      <c r="Z151" s="5">
        <v>96</v>
      </c>
      <c r="AA151" s="5">
        <v>26</v>
      </c>
    </row>
    <row r="152" spans="1:27" s="7" customFormat="1" ht="15">
      <c r="A152" s="45" t="s">
        <v>2138</v>
      </c>
      <c r="B152" s="317" t="s">
        <v>2139</v>
      </c>
      <c r="C152" s="4">
        <v>165</v>
      </c>
      <c r="D152" s="5">
        <v>126</v>
      </c>
      <c r="E152" s="5">
        <v>41</v>
      </c>
      <c r="F152" s="6">
        <v>31</v>
      </c>
      <c r="G152" s="325">
        <v>141</v>
      </c>
      <c r="H152" s="5">
        <v>119</v>
      </c>
      <c r="I152" s="5">
        <v>10</v>
      </c>
      <c r="J152" s="322">
        <v>10</v>
      </c>
      <c r="K152" s="4">
        <v>15</v>
      </c>
      <c r="L152" s="5">
        <v>12</v>
      </c>
      <c r="M152" s="5">
        <v>71</v>
      </c>
      <c r="N152" s="5">
        <v>60</v>
      </c>
      <c r="O152" s="5">
        <v>39</v>
      </c>
      <c r="P152" s="6">
        <v>37</v>
      </c>
      <c r="Q152" s="320">
        <v>68</v>
      </c>
      <c r="R152" s="5">
        <v>54</v>
      </c>
      <c r="S152" s="5">
        <v>15</v>
      </c>
      <c r="T152" s="5">
        <v>12</v>
      </c>
      <c r="U152" s="5">
        <v>59</v>
      </c>
      <c r="V152" s="5">
        <v>50</v>
      </c>
      <c r="W152" s="5">
        <v>7</v>
      </c>
      <c r="X152" s="322">
        <v>5</v>
      </c>
      <c r="Y152" s="4">
        <v>102</v>
      </c>
      <c r="Z152" s="5">
        <v>45</v>
      </c>
      <c r="AA152" s="5">
        <v>6</v>
      </c>
    </row>
    <row r="153" spans="1:27" s="7" customFormat="1" ht="15">
      <c r="A153" s="45" t="s">
        <v>426</v>
      </c>
      <c r="B153" s="317" t="s">
        <v>427</v>
      </c>
      <c r="C153" s="4">
        <v>90</v>
      </c>
      <c r="D153" s="5">
        <v>87</v>
      </c>
      <c r="E153" s="5">
        <v>3</v>
      </c>
      <c r="F153" s="6">
        <v>3</v>
      </c>
      <c r="G153" s="325">
        <v>141</v>
      </c>
      <c r="H153" s="5">
        <v>139</v>
      </c>
      <c r="I153" s="5">
        <v>0</v>
      </c>
      <c r="J153" s="322">
        <v>0</v>
      </c>
      <c r="K153" s="4">
        <v>5</v>
      </c>
      <c r="L153" s="5">
        <v>5</v>
      </c>
      <c r="M153" s="5">
        <v>74</v>
      </c>
      <c r="N153" s="5">
        <v>72</v>
      </c>
      <c r="O153" s="5">
        <v>59</v>
      </c>
      <c r="P153" s="6">
        <v>59</v>
      </c>
      <c r="Q153" s="320">
        <v>13</v>
      </c>
      <c r="R153" s="5">
        <v>13</v>
      </c>
      <c r="S153" s="5">
        <v>3</v>
      </c>
      <c r="T153" s="5">
        <v>3</v>
      </c>
      <c r="U153" s="5">
        <v>79</v>
      </c>
      <c r="V153" s="5">
        <v>79</v>
      </c>
      <c r="W153" s="5">
        <v>46</v>
      </c>
      <c r="X153" s="322">
        <v>45</v>
      </c>
      <c r="Y153" s="4">
        <v>504</v>
      </c>
      <c r="Z153" s="5">
        <v>71</v>
      </c>
      <c r="AA153" s="5">
        <v>27</v>
      </c>
    </row>
    <row r="154" spans="1:27" s="7" customFormat="1" ht="15">
      <c r="A154" s="45" t="s">
        <v>2140</v>
      </c>
      <c r="B154" s="317" t="s">
        <v>2141</v>
      </c>
      <c r="C154" s="4">
        <v>142</v>
      </c>
      <c r="D154" s="5">
        <v>123</v>
      </c>
      <c r="E154" s="5">
        <v>28</v>
      </c>
      <c r="F154" s="6">
        <v>23</v>
      </c>
      <c r="G154" s="325">
        <v>140</v>
      </c>
      <c r="H154" s="5">
        <v>123</v>
      </c>
      <c r="I154" s="5">
        <v>9</v>
      </c>
      <c r="J154" s="322">
        <v>8</v>
      </c>
      <c r="K154" s="4">
        <v>9</v>
      </c>
      <c r="L154" s="5">
        <v>6</v>
      </c>
      <c r="M154" s="5">
        <v>70</v>
      </c>
      <c r="N154" s="5">
        <v>60</v>
      </c>
      <c r="O154" s="5">
        <v>41</v>
      </c>
      <c r="P154" s="6">
        <v>39</v>
      </c>
      <c r="Q154" s="320">
        <v>42</v>
      </c>
      <c r="R154" s="5">
        <v>38</v>
      </c>
      <c r="S154" s="5">
        <v>11</v>
      </c>
      <c r="T154" s="5">
        <v>10</v>
      </c>
      <c r="U154" s="5">
        <v>58</v>
      </c>
      <c r="V154" s="5">
        <v>53</v>
      </c>
      <c r="W154" s="5">
        <v>16</v>
      </c>
      <c r="X154" s="322">
        <v>14</v>
      </c>
      <c r="Y154" s="4">
        <v>21</v>
      </c>
      <c r="Z154" s="5">
        <v>8</v>
      </c>
      <c r="AA154" s="5">
        <v>2</v>
      </c>
    </row>
    <row r="155" spans="1:27" s="7" customFormat="1" ht="15">
      <c r="A155" s="45" t="s">
        <v>2142</v>
      </c>
      <c r="B155" s="317" t="s">
        <v>2143</v>
      </c>
      <c r="C155" s="4">
        <v>85</v>
      </c>
      <c r="D155" s="5">
        <v>46</v>
      </c>
      <c r="E155" s="5">
        <v>0</v>
      </c>
      <c r="F155" s="6">
        <v>0</v>
      </c>
      <c r="G155" s="325">
        <v>140</v>
      </c>
      <c r="H155" s="5">
        <v>83</v>
      </c>
      <c r="I155" s="5">
        <v>0</v>
      </c>
      <c r="J155" s="322">
        <v>0</v>
      </c>
      <c r="K155" s="4">
        <v>14</v>
      </c>
      <c r="L155" s="5">
        <v>10</v>
      </c>
      <c r="M155" s="5">
        <v>58</v>
      </c>
      <c r="N155" s="5">
        <v>31</v>
      </c>
      <c r="O155" s="5">
        <v>62</v>
      </c>
      <c r="P155" s="6">
        <v>40</v>
      </c>
      <c r="Q155" s="320">
        <v>6</v>
      </c>
      <c r="R155" s="5">
        <v>3</v>
      </c>
      <c r="S155" s="5">
        <v>2</v>
      </c>
      <c r="T155" s="5">
        <v>0</v>
      </c>
      <c r="U155" s="5">
        <v>86</v>
      </c>
      <c r="V155" s="5">
        <v>51</v>
      </c>
      <c r="W155" s="5">
        <v>44</v>
      </c>
      <c r="X155" s="322">
        <v>26</v>
      </c>
      <c r="Y155" s="4">
        <v>73</v>
      </c>
      <c r="Z155" s="5">
        <v>7</v>
      </c>
      <c r="AA155" s="5">
        <v>21</v>
      </c>
    </row>
    <row r="156" spans="1:27" s="7" customFormat="1" ht="30">
      <c r="A156" s="45" t="s">
        <v>2144</v>
      </c>
      <c r="B156" s="317" t="s">
        <v>2145</v>
      </c>
      <c r="C156" s="4">
        <v>99</v>
      </c>
      <c r="D156" s="5">
        <v>75</v>
      </c>
      <c r="E156" s="5">
        <v>3</v>
      </c>
      <c r="F156" s="6">
        <v>3</v>
      </c>
      <c r="G156" s="325">
        <v>139</v>
      </c>
      <c r="H156" s="5">
        <v>113</v>
      </c>
      <c r="I156" s="5">
        <v>2</v>
      </c>
      <c r="J156" s="322">
        <v>2</v>
      </c>
      <c r="K156" s="4">
        <v>15</v>
      </c>
      <c r="L156" s="5">
        <v>12</v>
      </c>
      <c r="M156" s="5">
        <v>78</v>
      </c>
      <c r="N156" s="5">
        <v>62</v>
      </c>
      <c r="O156" s="5">
        <v>45</v>
      </c>
      <c r="P156" s="6">
        <v>38</v>
      </c>
      <c r="Q156" s="320">
        <v>31</v>
      </c>
      <c r="R156" s="5">
        <v>28</v>
      </c>
      <c r="S156" s="5">
        <v>5</v>
      </c>
      <c r="T156" s="5">
        <v>3</v>
      </c>
      <c r="U156" s="5">
        <v>58</v>
      </c>
      <c r="V156" s="5">
        <v>47</v>
      </c>
      <c r="W156" s="5">
        <v>29</v>
      </c>
      <c r="X156" s="322">
        <v>18</v>
      </c>
      <c r="Y156" s="4">
        <v>144</v>
      </c>
      <c r="Z156" s="5">
        <v>101</v>
      </c>
      <c r="AA156" s="5">
        <v>13</v>
      </c>
    </row>
    <row r="157" spans="1:27" s="7" customFormat="1" ht="15">
      <c r="A157" s="45" t="s">
        <v>1911</v>
      </c>
      <c r="B157" s="317" t="s">
        <v>409</v>
      </c>
      <c r="C157" s="4">
        <v>73</v>
      </c>
      <c r="D157" s="5">
        <v>1</v>
      </c>
      <c r="E157" s="5">
        <v>1</v>
      </c>
      <c r="F157" s="6">
        <v>1</v>
      </c>
      <c r="G157" s="325">
        <v>139</v>
      </c>
      <c r="H157" s="5">
        <v>1</v>
      </c>
      <c r="I157" s="5">
        <v>1</v>
      </c>
      <c r="J157" s="322">
        <v>1</v>
      </c>
      <c r="K157" s="4">
        <v>11</v>
      </c>
      <c r="L157" s="5">
        <v>0</v>
      </c>
      <c r="M157" s="5">
        <v>53</v>
      </c>
      <c r="N157" s="5">
        <v>0</v>
      </c>
      <c r="O157" s="5">
        <v>62</v>
      </c>
      <c r="P157" s="6">
        <v>0</v>
      </c>
      <c r="Q157" s="320">
        <v>12</v>
      </c>
      <c r="R157" s="5">
        <v>1</v>
      </c>
      <c r="S157" s="5">
        <v>7</v>
      </c>
      <c r="T157" s="5">
        <v>1</v>
      </c>
      <c r="U157" s="5">
        <v>98</v>
      </c>
      <c r="V157" s="5">
        <v>0</v>
      </c>
      <c r="W157" s="5">
        <v>95</v>
      </c>
      <c r="X157" s="322">
        <v>0</v>
      </c>
      <c r="Y157" s="4">
        <v>480</v>
      </c>
      <c r="Z157" s="5">
        <v>12</v>
      </c>
      <c r="AA157" s="5">
        <v>9</v>
      </c>
    </row>
    <row r="158" spans="1:27" s="7" customFormat="1" ht="15">
      <c r="A158" s="45" t="s">
        <v>412</v>
      </c>
      <c r="B158" s="317" t="s">
        <v>413</v>
      </c>
      <c r="C158" s="4">
        <v>103</v>
      </c>
      <c r="D158" s="5">
        <v>0</v>
      </c>
      <c r="E158" s="5">
        <v>1</v>
      </c>
      <c r="F158" s="6">
        <v>0</v>
      </c>
      <c r="G158" s="325">
        <v>135</v>
      </c>
      <c r="H158" s="5">
        <v>0</v>
      </c>
      <c r="I158" s="5">
        <v>1</v>
      </c>
      <c r="J158" s="322">
        <v>0</v>
      </c>
      <c r="K158" s="4">
        <v>17</v>
      </c>
      <c r="L158" s="5">
        <v>0</v>
      </c>
      <c r="M158" s="5">
        <v>69</v>
      </c>
      <c r="N158" s="5">
        <v>0</v>
      </c>
      <c r="O158" s="5">
        <v>49</v>
      </c>
      <c r="P158" s="6">
        <v>0</v>
      </c>
      <c r="Q158" s="320">
        <v>5</v>
      </c>
      <c r="R158" s="5">
        <v>0</v>
      </c>
      <c r="S158" s="5">
        <v>0</v>
      </c>
      <c r="T158" s="5">
        <v>0</v>
      </c>
      <c r="U158" s="5">
        <v>63</v>
      </c>
      <c r="V158" s="5">
        <v>0</v>
      </c>
      <c r="W158" s="5">
        <v>90</v>
      </c>
      <c r="X158" s="322">
        <v>0</v>
      </c>
      <c r="Y158" s="4">
        <v>1240</v>
      </c>
      <c r="Z158" s="5">
        <v>8</v>
      </c>
      <c r="AA158" s="5">
        <v>114</v>
      </c>
    </row>
    <row r="159" spans="1:27" s="7" customFormat="1" ht="15">
      <c r="A159" s="45" t="s">
        <v>2146</v>
      </c>
      <c r="B159" s="317" t="s">
        <v>2147</v>
      </c>
      <c r="C159" s="4">
        <v>81</v>
      </c>
      <c r="D159" s="5">
        <v>74</v>
      </c>
      <c r="E159" s="5">
        <v>3</v>
      </c>
      <c r="F159" s="6">
        <v>3</v>
      </c>
      <c r="G159" s="325">
        <v>133</v>
      </c>
      <c r="H159" s="5">
        <v>124</v>
      </c>
      <c r="I159" s="5">
        <v>2</v>
      </c>
      <c r="J159" s="322">
        <v>2</v>
      </c>
      <c r="K159" s="4">
        <v>23</v>
      </c>
      <c r="L159" s="5">
        <v>23</v>
      </c>
      <c r="M159" s="5">
        <v>49</v>
      </c>
      <c r="N159" s="5">
        <v>47</v>
      </c>
      <c r="O159" s="5">
        <v>49</v>
      </c>
      <c r="P159" s="6">
        <v>43</v>
      </c>
      <c r="Q159" s="320">
        <v>12</v>
      </c>
      <c r="R159" s="5">
        <v>12</v>
      </c>
      <c r="S159" s="5">
        <v>1</v>
      </c>
      <c r="T159" s="5">
        <v>1</v>
      </c>
      <c r="U159" s="5">
        <v>67</v>
      </c>
      <c r="V159" s="5">
        <v>61</v>
      </c>
      <c r="W159" s="5">
        <v>13</v>
      </c>
      <c r="X159" s="322">
        <v>10</v>
      </c>
      <c r="Y159" s="4">
        <v>2</v>
      </c>
      <c r="Z159" s="5">
        <v>0</v>
      </c>
      <c r="AA159" s="5">
        <v>0</v>
      </c>
    </row>
    <row r="160" spans="1:27" s="7" customFormat="1" ht="15">
      <c r="A160" s="45" t="s">
        <v>2148</v>
      </c>
      <c r="B160" s="317" t="s">
        <v>2149</v>
      </c>
      <c r="C160" s="4">
        <v>127</v>
      </c>
      <c r="D160" s="5">
        <v>106</v>
      </c>
      <c r="E160" s="5">
        <v>23</v>
      </c>
      <c r="F160" s="6">
        <v>16</v>
      </c>
      <c r="G160" s="325">
        <v>133</v>
      </c>
      <c r="H160" s="5">
        <v>109</v>
      </c>
      <c r="I160" s="5">
        <v>12</v>
      </c>
      <c r="J160" s="322">
        <v>8</v>
      </c>
      <c r="K160" s="4">
        <v>22</v>
      </c>
      <c r="L160" s="5">
        <v>19</v>
      </c>
      <c r="M160" s="5">
        <v>57</v>
      </c>
      <c r="N160" s="5">
        <v>46</v>
      </c>
      <c r="O160" s="5">
        <v>25</v>
      </c>
      <c r="P160" s="6">
        <v>22</v>
      </c>
      <c r="Q160" s="320">
        <v>40</v>
      </c>
      <c r="R160" s="5">
        <v>29</v>
      </c>
      <c r="S160" s="5">
        <v>7</v>
      </c>
      <c r="T160" s="5">
        <v>4</v>
      </c>
      <c r="U160" s="5">
        <v>52</v>
      </c>
      <c r="V160" s="5">
        <v>48</v>
      </c>
      <c r="W160" s="5">
        <v>16</v>
      </c>
      <c r="X160" s="322">
        <v>11</v>
      </c>
      <c r="Y160" s="4">
        <v>0</v>
      </c>
      <c r="Z160" s="5">
        <v>0</v>
      </c>
      <c r="AA160" s="5">
        <v>0</v>
      </c>
    </row>
    <row r="161" spans="1:27" s="7" customFormat="1" ht="15">
      <c r="A161" s="45" t="s">
        <v>2150</v>
      </c>
      <c r="B161" s="317" t="s">
        <v>2151</v>
      </c>
      <c r="C161" s="4">
        <v>62</v>
      </c>
      <c r="D161" s="5">
        <v>7</v>
      </c>
      <c r="E161" s="5">
        <v>0</v>
      </c>
      <c r="F161" s="6">
        <v>0</v>
      </c>
      <c r="G161" s="325">
        <v>133</v>
      </c>
      <c r="H161" s="5">
        <v>19</v>
      </c>
      <c r="I161" s="5">
        <v>0</v>
      </c>
      <c r="J161" s="322">
        <v>0</v>
      </c>
      <c r="K161" s="4">
        <v>8</v>
      </c>
      <c r="L161" s="5">
        <v>2</v>
      </c>
      <c r="M161" s="5">
        <v>56</v>
      </c>
      <c r="N161" s="5">
        <v>7</v>
      </c>
      <c r="O161" s="5">
        <v>68</v>
      </c>
      <c r="P161" s="6">
        <v>10</v>
      </c>
      <c r="Q161" s="320">
        <v>2</v>
      </c>
      <c r="R161" s="5">
        <v>0</v>
      </c>
      <c r="S161" s="5">
        <v>0</v>
      </c>
      <c r="T161" s="5">
        <v>0</v>
      </c>
      <c r="U161" s="5">
        <v>79</v>
      </c>
      <c r="V161" s="5">
        <v>14</v>
      </c>
      <c r="W161" s="5">
        <v>88</v>
      </c>
      <c r="X161" s="322">
        <v>11</v>
      </c>
      <c r="Y161" s="4">
        <v>59</v>
      </c>
      <c r="Z161" s="5">
        <v>15</v>
      </c>
      <c r="AA161" s="5">
        <v>1</v>
      </c>
    </row>
    <row r="162" spans="1:27" s="7" customFormat="1" ht="15">
      <c r="A162" s="45" t="s">
        <v>2152</v>
      </c>
      <c r="B162" s="317" t="s">
        <v>2153</v>
      </c>
      <c r="C162" s="4">
        <v>118</v>
      </c>
      <c r="D162" s="5">
        <v>79</v>
      </c>
      <c r="E162" s="5">
        <v>21</v>
      </c>
      <c r="F162" s="6">
        <v>11</v>
      </c>
      <c r="G162" s="325">
        <v>132</v>
      </c>
      <c r="H162" s="5">
        <v>100</v>
      </c>
      <c r="I162" s="5">
        <v>1</v>
      </c>
      <c r="J162" s="322">
        <v>0</v>
      </c>
      <c r="K162" s="4">
        <v>13</v>
      </c>
      <c r="L162" s="5">
        <v>8</v>
      </c>
      <c r="M162" s="5">
        <v>51</v>
      </c>
      <c r="N162" s="5">
        <v>39</v>
      </c>
      <c r="O162" s="5">
        <v>33</v>
      </c>
      <c r="P162" s="6">
        <v>26</v>
      </c>
      <c r="Q162" s="320">
        <v>74</v>
      </c>
      <c r="R162" s="5">
        <v>59</v>
      </c>
      <c r="S162" s="5">
        <v>25</v>
      </c>
      <c r="T162" s="5">
        <v>18</v>
      </c>
      <c r="U162" s="5">
        <v>69</v>
      </c>
      <c r="V162" s="5">
        <v>54</v>
      </c>
      <c r="W162" s="5">
        <v>4</v>
      </c>
      <c r="X162" s="322">
        <v>1</v>
      </c>
      <c r="Y162" s="4">
        <v>49</v>
      </c>
      <c r="Z162" s="5">
        <v>21</v>
      </c>
      <c r="AA162" s="5">
        <v>1</v>
      </c>
    </row>
    <row r="163" spans="1:27" s="7" customFormat="1" ht="15">
      <c r="A163" s="45" t="s">
        <v>2154</v>
      </c>
      <c r="B163" s="317" t="s">
        <v>2155</v>
      </c>
      <c r="C163" s="4">
        <v>76</v>
      </c>
      <c r="D163" s="5">
        <v>13</v>
      </c>
      <c r="E163" s="5">
        <v>3</v>
      </c>
      <c r="F163" s="6">
        <v>0</v>
      </c>
      <c r="G163" s="325">
        <v>131</v>
      </c>
      <c r="H163" s="5">
        <v>18</v>
      </c>
      <c r="I163" s="5">
        <v>0</v>
      </c>
      <c r="J163" s="322">
        <v>0</v>
      </c>
      <c r="K163" s="4">
        <v>13</v>
      </c>
      <c r="L163" s="5">
        <v>3</v>
      </c>
      <c r="M163" s="5">
        <v>58</v>
      </c>
      <c r="N163" s="5">
        <v>5</v>
      </c>
      <c r="O163" s="5">
        <v>48</v>
      </c>
      <c r="P163" s="6">
        <v>8</v>
      </c>
      <c r="Q163" s="320">
        <v>20</v>
      </c>
      <c r="R163" s="5">
        <v>1</v>
      </c>
      <c r="S163" s="5">
        <v>5</v>
      </c>
      <c r="T163" s="5">
        <v>0</v>
      </c>
      <c r="U163" s="5">
        <v>76</v>
      </c>
      <c r="V163" s="5">
        <v>11</v>
      </c>
      <c r="W163" s="5">
        <v>51</v>
      </c>
      <c r="X163" s="322">
        <v>10</v>
      </c>
      <c r="Y163" s="4">
        <v>8</v>
      </c>
      <c r="Z163" s="5">
        <v>4</v>
      </c>
      <c r="AA163" s="5">
        <v>1</v>
      </c>
    </row>
    <row r="164" spans="1:27" s="7" customFormat="1" ht="16.5" customHeight="1">
      <c r="A164" s="45" t="s">
        <v>2156</v>
      </c>
      <c r="B164" s="317" t="s">
        <v>2157</v>
      </c>
      <c r="C164" s="4">
        <v>182</v>
      </c>
      <c r="D164" s="5">
        <v>0</v>
      </c>
      <c r="E164" s="5">
        <v>60</v>
      </c>
      <c r="F164" s="6">
        <v>0</v>
      </c>
      <c r="G164" s="325">
        <v>130</v>
      </c>
      <c r="H164" s="5">
        <v>1</v>
      </c>
      <c r="I164" s="5">
        <v>24</v>
      </c>
      <c r="J164" s="322">
        <v>1</v>
      </c>
      <c r="K164" s="4">
        <v>10</v>
      </c>
      <c r="L164" s="5">
        <v>0</v>
      </c>
      <c r="M164" s="5">
        <v>47</v>
      </c>
      <c r="N164" s="5">
        <v>0</v>
      </c>
      <c r="O164" s="5">
        <v>13</v>
      </c>
      <c r="P164" s="6">
        <v>0</v>
      </c>
      <c r="Q164" s="320">
        <v>107</v>
      </c>
      <c r="R164" s="5">
        <v>1</v>
      </c>
      <c r="S164" s="5">
        <v>97</v>
      </c>
      <c r="T164" s="5">
        <v>1</v>
      </c>
      <c r="U164" s="5">
        <v>37</v>
      </c>
      <c r="V164" s="5">
        <v>0</v>
      </c>
      <c r="W164" s="5">
        <v>11</v>
      </c>
      <c r="X164" s="322">
        <v>0</v>
      </c>
      <c r="Y164" s="4">
        <v>10</v>
      </c>
      <c r="Z164" s="5">
        <v>1</v>
      </c>
      <c r="AA164" s="5">
        <v>7</v>
      </c>
    </row>
    <row r="165" spans="1:27" s="7" customFormat="1" ht="15">
      <c r="A165" s="45" t="s">
        <v>422</v>
      </c>
      <c r="B165" s="317" t="s">
        <v>423</v>
      </c>
      <c r="C165" s="4">
        <v>116</v>
      </c>
      <c r="D165" s="5">
        <v>85</v>
      </c>
      <c r="E165" s="5">
        <v>7</v>
      </c>
      <c r="F165" s="6">
        <v>6</v>
      </c>
      <c r="G165" s="325">
        <v>129</v>
      </c>
      <c r="H165" s="5">
        <v>102</v>
      </c>
      <c r="I165" s="5">
        <v>2</v>
      </c>
      <c r="J165" s="322">
        <v>2</v>
      </c>
      <c r="K165" s="4">
        <v>22</v>
      </c>
      <c r="L165" s="5">
        <v>15</v>
      </c>
      <c r="M165" s="5">
        <v>58</v>
      </c>
      <c r="N165" s="5">
        <v>44</v>
      </c>
      <c r="O165" s="5">
        <v>49</v>
      </c>
      <c r="P165" s="6">
        <v>43</v>
      </c>
      <c r="Q165" s="320">
        <v>40</v>
      </c>
      <c r="R165" s="5">
        <v>35</v>
      </c>
      <c r="S165" s="5">
        <v>8</v>
      </c>
      <c r="T165" s="5">
        <v>6</v>
      </c>
      <c r="U165" s="5">
        <v>62</v>
      </c>
      <c r="V165" s="5">
        <v>53</v>
      </c>
      <c r="W165" s="5">
        <v>8</v>
      </c>
      <c r="X165" s="322">
        <v>5</v>
      </c>
      <c r="Y165" s="4">
        <v>342</v>
      </c>
      <c r="Z165" s="5">
        <v>6</v>
      </c>
      <c r="AA165" s="5">
        <v>27</v>
      </c>
    </row>
    <row r="166" spans="1:27" s="7" customFormat="1" ht="30">
      <c r="A166" s="45" t="s">
        <v>2158</v>
      </c>
      <c r="B166" s="317" t="s">
        <v>2159</v>
      </c>
      <c r="C166" s="4">
        <v>113</v>
      </c>
      <c r="D166" s="5">
        <v>1</v>
      </c>
      <c r="E166" s="5">
        <v>1</v>
      </c>
      <c r="F166" s="6">
        <v>0</v>
      </c>
      <c r="G166" s="325">
        <v>129</v>
      </c>
      <c r="H166" s="5">
        <v>3</v>
      </c>
      <c r="I166" s="5">
        <v>0</v>
      </c>
      <c r="J166" s="322">
        <v>0</v>
      </c>
      <c r="K166" s="4">
        <v>17</v>
      </c>
      <c r="L166" s="5">
        <v>0</v>
      </c>
      <c r="M166" s="5">
        <v>52</v>
      </c>
      <c r="N166" s="5">
        <v>2</v>
      </c>
      <c r="O166" s="5">
        <v>39</v>
      </c>
      <c r="P166" s="6">
        <v>1</v>
      </c>
      <c r="Q166" s="320">
        <v>36</v>
      </c>
      <c r="R166" s="5">
        <v>0</v>
      </c>
      <c r="S166" s="5">
        <v>22</v>
      </c>
      <c r="T166" s="5">
        <v>0</v>
      </c>
      <c r="U166" s="5">
        <v>73</v>
      </c>
      <c r="V166" s="5">
        <v>3</v>
      </c>
      <c r="W166" s="5">
        <v>8</v>
      </c>
      <c r="X166" s="322">
        <v>0</v>
      </c>
      <c r="Y166" s="4">
        <v>27</v>
      </c>
      <c r="Z166" s="5">
        <v>5</v>
      </c>
      <c r="AA166" s="5">
        <v>0</v>
      </c>
    </row>
    <row r="167" spans="1:27" s="7" customFormat="1" ht="15">
      <c r="A167" s="45" t="s">
        <v>2160</v>
      </c>
      <c r="B167" s="317" t="s">
        <v>2161</v>
      </c>
      <c r="C167" s="4">
        <v>100</v>
      </c>
      <c r="D167" s="5">
        <v>56</v>
      </c>
      <c r="E167" s="5">
        <v>3</v>
      </c>
      <c r="F167" s="6">
        <v>3</v>
      </c>
      <c r="G167" s="325">
        <v>128</v>
      </c>
      <c r="H167" s="5">
        <v>69</v>
      </c>
      <c r="I167" s="5">
        <v>0</v>
      </c>
      <c r="J167" s="322">
        <v>0</v>
      </c>
      <c r="K167" s="4">
        <v>15</v>
      </c>
      <c r="L167" s="5">
        <v>11</v>
      </c>
      <c r="M167" s="5">
        <v>76</v>
      </c>
      <c r="N167" s="5">
        <v>40</v>
      </c>
      <c r="O167" s="5">
        <v>37</v>
      </c>
      <c r="P167" s="6">
        <v>18</v>
      </c>
      <c r="Q167" s="320">
        <v>6</v>
      </c>
      <c r="R167" s="5">
        <v>6</v>
      </c>
      <c r="S167" s="5">
        <v>1</v>
      </c>
      <c r="T167" s="5">
        <v>1</v>
      </c>
      <c r="U167" s="5">
        <v>48</v>
      </c>
      <c r="V167" s="5">
        <v>23</v>
      </c>
      <c r="W167" s="5">
        <v>37</v>
      </c>
      <c r="X167" s="322">
        <v>12</v>
      </c>
      <c r="Y167" s="4">
        <v>46</v>
      </c>
      <c r="Z167" s="5">
        <v>3</v>
      </c>
      <c r="AA167" s="5">
        <v>4</v>
      </c>
    </row>
    <row r="168" spans="1:27" s="7" customFormat="1" ht="15">
      <c r="A168" s="45" t="s">
        <v>2162</v>
      </c>
      <c r="B168" s="317" t="s">
        <v>2163</v>
      </c>
      <c r="C168" s="4">
        <v>80</v>
      </c>
      <c r="D168" s="5">
        <v>67</v>
      </c>
      <c r="E168" s="5">
        <v>6</v>
      </c>
      <c r="F168" s="6">
        <v>6</v>
      </c>
      <c r="G168" s="325">
        <v>128</v>
      </c>
      <c r="H168" s="5">
        <v>97</v>
      </c>
      <c r="I168" s="5">
        <v>2</v>
      </c>
      <c r="J168" s="322">
        <v>2</v>
      </c>
      <c r="K168" s="4">
        <v>12</v>
      </c>
      <c r="L168" s="5">
        <v>10</v>
      </c>
      <c r="M168" s="5">
        <v>34</v>
      </c>
      <c r="N168" s="5">
        <v>29</v>
      </c>
      <c r="O168" s="5">
        <v>50</v>
      </c>
      <c r="P168" s="6">
        <v>34</v>
      </c>
      <c r="Q168" s="320">
        <v>36</v>
      </c>
      <c r="R168" s="5">
        <v>29</v>
      </c>
      <c r="S168" s="5">
        <v>15</v>
      </c>
      <c r="T168" s="5">
        <v>13</v>
      </c>
      <c r="U168" s="5">
        <v>79</v>
      </c>
      <c r="V168" s="5">
        <v>57</v>
      </c>
      <c r="W168" s="5">
        <v>28</v>
      </c>
      <c r="X168" s="322">
        <v>16</v>
      </c>
      <c r="Y168" s="4">
        <v>1</v>
      </c>
      <c r="Z168" s="5">
        <v>1</v>
      </c>
      <c r="AA168" s="5">
        <v>0</v>
      </c>
    </row>
    <row r="169" spans="1:27" s="7" customFormat="1" ht="15">
      <c r="A169" s="45" t="s">
        <v>2164</v>
      </c>
      <c r="B169" s="317" t="s">
        <v>2165</v>
      </c>
      <c r="C169" s="4">
        <v>64</v>
      </c>
      <c r="D169" s="5">
        <v>35</v>
      </c>
      <c r="E169" s="5">
        <v>0</v>
      </c>
      <c r="F169" s="6">
        <v>0</v>
      </c>
      <c r="G169" s="325">
        <v>128</v>
      </c>
      <c r="H169" s="5">
        <v>66</v>
      </c>
      <c r="I169" s="5">
        <v>0</v>
      </c>
      <c r="J169" s="322">
        <v>0</v>
      </c>
      <c r="K169" s="4">
        <v>8</v>
      </c>
      <c r="L169" s="5">
        <v>3</v>
      </c>
      <c r="M169" s="5">
        <v>50</v>
      </c>
      <c r="N169" s="5">
        <v>27</v>
      </c>
      <c r="O169" s="5">
        <v>67</v>
      </c>
      <c r="P169" s="6">
        <v>35</v>
      </c>
      <c r="Q169" s="320">
        <v>1</v>
      </c>
      <c r="R169" s="5">
        <v>0</v>
      </c>
      <c r="S169" s="5">
        <v>0</v>
      </c>
      <c r="T169" s="5">
        <v>0</v>
      </c>
      <c r="U169" s="5">
        <v>85</v>
      </c>
      <c r="V169" s="5">
        <v>43</v>
      </c>
      <c r="W169" s="5">
        <v>81</v>
      </c>
      <c r="X169" s="322">
        <v>35</v>
      </c>
      <c r="Y169" s="4">
        <v>0</v>
      </c>
      <c r="Z169" s="5">
        <v>0</v>
      </c>
      <c r="AA169" s="5">
        <v>0</v>
      </c>
    </row>
    <row r="170" spans="1:27" s="7" customFormat="1" ht="15">
      <c r="A170" s="45" t="s">
        <v>2166</v>
      </c>
      <c r="B170" s="317" t="s">
        <v>2167</v>
      </c>
      <c r="C170" s="4">
        <v>90</v>
      </c>
      <c r="D170" s="5">
        <v>46</v>
      </c>
      <c r="E170" s="5">
        <v>3</v>
      </c>
      <c r="F170" s="6">
        <v>3</v>
      </c>
      <c r="G170" s="325">
        <v>127</v>
      </c>
      <c r="H170" s="5">
        <v>61</v>
      </c>
      <c r="I170" s="5">
        <v>0</v>
      </c>
      <c r="J170" s="322">
        <v>0</v>
      </c>
      <c r="K170" s="4">
        <v>9</v>
      </c>
      <c r="L170" s="5">
        <v>6</v>
      </c>
      <c r="M170" s="5">
        <v>73</v>
      </c>
      <c r="N170" s="5">
        <v>40</v>
      </c>
      <c r="O170" s="5">
        <v>45</v>
      </c>
      <c r="P170" s="6">
        <v>15</v>
      </c>
      <c r="Q170" s="320">
        <v>3</v>
      </c>
      <c r="R170" s="5">
        <v>2</v>
      </c>
      <c r="S170" s="5">
        <v>1</v>
      </c>
      <c r="T170" s="5">
        <v>0</v>
      </c>
      <c r="U170" s="5">
        <v>53</v>
      </c>
      <c r="V170" s="5">
        <v>20</v>
      </c>
      <c r="W170" s="5">
        <v>62</v>
      </c>
      <c r="X170" s="322">
        <v>19</v>
      </c>
      <c r="Y170" s="4">
        <v>2</v>
      </c>
      <c r="Z170" s="5">
        <v>0</v>
      </c>
      <c r="AA170" s="5">
        <v>0</v>
      </c>
    </row>
    <row r="171" spans="1:27" s="7" customFormat="1" ht="15">
      <c r="A171" s="45" t="s">
        <v>2168</v>
      </c>
      <c r="B171" s="317" t="s">
        <v>2169</v>
      </c>
      <c r="C171" s="4">
        <v>96</v>
      </c>
      <c r="D171" s="5">
        <v>3</v>
      </c>
      <c r="E171" s="5">
        <v>4</v>
      </c>
      <c r="F171" s="6">
        <v>0</v>
      </c>
      <c r="G171" s="325">
        <v>126</v>
      </c>
      <c r="H171" s="5">
        <v>4</v>
      </c>
      <c r="I171" s="5">
        <v>1</v>
      </c>
      <c r="J171" s="322">
        <v>0</v>
      </c>
      <c r="K171" s="4">
        <v>19</v>
      </c>
      <c r="L171" s="5">
        <v>0</v>
      </c>
      <c r="M171" s="5">
        <v>52</v>
      </c>
      <c r="N171" s="5">
        <v>1</v>
      </c>
      <c r="O171" s="5">
        <v>45</v>
      </c>
      <c r="P171" s="6">
        <v>1</v>
      </c>
      <c r="Q171" s="320">
        <v>23</v>
      </c>
      <c r="R171" s="5">
        <v>0</v>
      </c>
      <c r="S171" s="5">
        <v>12</v>
      </c>
      <c r="T171" s="5">
        <v>0</v>
      </c>
      <c r="U171" s="5">
        <v>66</v>
      </c>
      <c r="V171" s="5">
        <v>4</v>
      </c>
      <c r="W171" s="5">
        <v>58</v>
      </c>
      <c r="X171" s="322">
        <v>3</v>
      </c>
      <c r="Y171" s="4">
        <v>52</v>
      </c>
      <c r="Z171" s="5">
        <v>10</v>
      </c>
      <c r="AA171" s="5">
        <v>4</v>
      </c>
    </row>
    <row r="172" spans="1:27" s="7" customFormat="1" ht="15">
      <c r="A172" s="45" t="s">
        <v>2170</v>
      </c>
      <c r="B172" s="317" t="s">
        <v>2171</v>
      </c>
      <c r="C172" s="4">
        <v>94</v>
      </c>
      <c r="D172" s="5">
        <v>38</v>
      </c>
      <c r="E172" s="5">
        <v>2</v>
      </c>
      <c r="F172" s="6">
        <v>2</v>
      </c>
      <c r="G172" s="325">
        <v>124</v>
      </c>
      <c r="H172" s="5">
        <v>57</v>
      </c>
      <c r="I172" s="5">
        <v>1</v>
      </c>
      <c r="J172" s="322">
        <v>1</v>
      </c>
      <c r="K172" s="4">
        <v>14</v>
      </c>
      <c r="L172" s="5">
        <v>6</v>
      </c>
      <c r="M172" s="5">
        <v>78</v>
      </c>
      <c r="N172" s="5">
        <v>33</v>
      </c>
      <c r="O172" s="5">
        <v>32</v>
      </c>
      <c r="P172" s="6">
        <v>18</v>
      </c>
      <c r="Q172" s="320">
        <v>21</v>
      </c>
      <c r="R172" s="5">
        <v>16</v>
      </c>
      <c r="S172" s="5">
        <v>6</v>
      </c>
      <c r="T172" s="5">
        <v>5</v>
      </c>
      <c r="U172" s="5">
        <v>42</v>
      </c>
      <c r="V172" s="5">
        <v>20</v>
      </c>
      <c r="W172" s="5">
        <v>49</v>
      </c>
      <c r="X172" s="322">
        <v>13</v>
      </c>
      <c r="Y172" s="4">
        <v>0</v>
      </c>
      <c r="Z172" s="5">
        <v>0</v>
      </c>
      <c r="AA172" s="5">
        <v>0</v>
      </c>
    </row>
    <row r="173" spans="1:27" s="7" customFormat="1" ht="15">
      <c r="A173" s="45" t="s">
        <v>2172</v>
      </c>
      <c r="B173" s="317" t="s">
        <v>2173</v>
      </c>
      <c r="C173" s="4">
        <v>118</v>
      </c>
      <c r="D173" s="5">
        <v>90</v>
      </c>
      <c r="E173" s="5">
        <v>8</v>
      </c>
      <c r="F173" s="6">
        <v>8</v>
      </c>
      <c r="G173" s="325">
        <v>123</v>
      </c>
      <c r="H173" s="5">
        <v>101</v>
      </c>
      <c r="I173" s="5">
        <v>0</v>
      </c>
      <c r="J173" s="322">
        <v>0</v>
      </c>
      <c r="K173" s="4">
        <v>15</v>
      </c>
      <c r="L173" s="5">
        <v>11</v>
      </c>
      <c r="M173" s="5">
        <v>77</v>
      </c>
      <c r="N173" s="5">
        <v>64</v>
      </c>
      <c r="O173" s="5">
        <v>31</v>
      </c>
      <c r="P173" s="6">
        <v>26</v>
      </c>
      <c r="Q173" s="320">
        <v>27</v>
      </c>
      <c r="R173" s="5">
        <v>26</v>
      </c>
      <c r="S173" s="5">
        <v>3</v>
      </c>
      <c r="T173" s="5">
        <v>3</v>
      </c>
      <c r="U173" s="5">
        <v>37</v>
      </c>
      <c r="V173" s="5">
        <v>28</v>
      </c>
      <c r="W173" s="5">
        <v>14</v>
      </c>
      <c r="X173" s="322">
        <v>7</v>
      </c>
      <c r="Y173" s="4">
        <v>55</v>
      </c>
      <c r="Z173" s="5">
        <v>2</v>
      </c>
      <c r="AA173" s="5">
        <v>8</v>
      </c>
    </row>
    <row r="174" spans="1:27" s="7" customFormat="1" ht="15">
      <c r="A174" s="45" t="s">
        <v>2174</v>
      </c>
      <c r="B174" s="317" t="s">
        <v>2175</v>
      </c>
      <c r="C174" s="4">
        <v>103</v>
      </c>
      <c r="D174" s="5">
        <v>74</v>
      </c>
      <c r="E174" s="5">
        <v>11</v>
      </c>
      <c r="F174" s="6">
        <v>9</v>
      </c>
      <c r="G174" s="325">
        <v>120</v>
      </c>
      <c r="H174" s="5">
        <v>88</v>
      </c>
      <c r="I174" s="5">
        <v>3</v>
      </c>
      <c r="J174" s="322">
        <v>3</v>
      </c>
      <c r="K174" s="4">
        <v>15</v>
      </c>
      <c r="L174" s="5">
        <v>10</v>
      </c>
      <c r="M174" s="5">
        <v>54</v>
      </c>
      <c r="N174" s="5">
        <v>39</v>
      </c>
      <c r="O174" s="5">
        <v>35</v>
      </c>
      <c r="P174" s="6">
        <v>26</v>
      </c>
      <c r="Q174" s="320">
        <v>27</v>
      </c>
      <c r="R174" s="5">
        <v>24</v>
      </c>
      <c r="S174" s="5">
        <v>2</v>
      </c>
      <c r="T174" s="5">
        <v>2</v>
      </c>
      <c r="U174" s="5">
        <v>58</v>
      </c>
      <c r="V174" s="5">
        <v>40</v>
      </c>
      <c r="W174" s="5">
        <v>7</v>
      </c>
      <c r="X174" s="322">
        <v>5</v>
      </c>
      <c r="Y174" s="4">
        <v>1</v>
      </c>
      <c r="Z174" s="5">
        <v>0</v>
      </c>
      <c r="AA174" s="5">
        <v>0</v>
      </c>
    </row>
    <row r="175" spans="1:27" s="7" customFormat="1" ht="15">
      <c r="A175" s="45" t="s">
        <v>2176</v>
      </c>
      <c r="B175" s="317" t="s">
        <v>2177</v>
      </c>
      <c r="C175" s="4">
        <v>53</v>
      </c>
      <c r="D175" s="5">
        <v>49</v>
      </c>
      <c r="E175" s="5">
        <v>2</v>
      </c>
      <c r="F175" s="6">
        <v>2</v>
      </c>
      <c r="G175" s="325">
        <v>120</v>
      </c>
      <c r="H175" s="5">
        <v>112</v>
      </c>
      <c r="I175" s="5">
        <v>1</v>
      </c>
      <c r="J175" s="322">
        <v>1</v>
      </c>
      <c r="K175" s="4">
        <v>5</v>
      </c>
      <c r="L175" s="5">
        <v>5</v>
      </c>
      <c r="M175" s="5">
        <v>60</v>
      </c>
      <c r="N175" s="5">
        <v>55</v>
      </c>
      <c r="O175" s="5">
        <v>55</v>
      </c>
      <c r="P175" s="6">
        <v>52</v>
      </c>
      <c r="Q175" s="320">
        <v>12</v>
      </c>
      <c r="R175" s="5">
        <v>11</v>
      </c>
      <c r="S175" s="5">
        <v>2</v>
      </c>
      <c r="T175" s="5">
        <v>2</v>
      </c>
      <c r="U175" s="5">
        <v>67</v>
      </c>
      <c r="V175" s="5">
        <v>62</v>
      </c>
      <c r="W175" s="5">
        <v>34</v>
      </c>
      <c r="X175" s="322">
        <v>30</v>
      </c>
      <c r="Y175" s="4">
        <v>99</v>
      </c>
      <c r="Z175" s="5">
        <v>4</v>
      </c>
      <c r="AA175" s="5">
        <v>18</v>
      </c>
    </row>
    <row r="176" spans="1:27" s="7" customFormat="1" ht="15">
      <c r="A176" s="45" t="s">
        <v>2178</v>
      </c>
      <c r="B176" s="317" t="s">
        <v>2179</v>
      </c>
      <c r="C176" s="4">
        <v>118</v>
      </c>
      <c r="D176" s="5">
        <v>89</v>
      </c>
      <c r="E176" s="5">
        <v>31</v>
      </c>
      <c r="F176" s="6">
        <v>25</v>
      </c>
      <c r="G176" s="325">
        <v>120</v>
      </c>
      <c r="H176" s="5">
        <v>94</v>
      </c>
      <c r="I176" s="5">
        <v>6</v>
      </c>
      <c r="J176" s="322">
        <v>4</v>
      </c>
      <c r="K176" s="4">
        <v>12</v>
      </c>
      <c r="L176" s="5">
        <v>9</v>
      </c>
      <c r="M176" s="5">
        <v>44</v>
      </c>
      <c r="N176" s="5">
        <v>32</v>
      </c>
      <c r="O176" s="5">
        <v>32</v>
      </c>
      <c r="P176" s="6">
        <v>27</v>
      </c>
      <c r="Q176" s="320">
        <v>66</v>
      </c>
      <c r="R176" s="5">
        <v>52</v>
      </c>
      <c r="S176" s="5">
        <v>52</v>
      </c>
      <c r="T176" s="5">
        <v>43</v>
      </c>
      <c r="U176" s="5">
        <v>60</v>
      </c>
      <c r="V176" s="5">
        <v>51</v>
      </c>
      <c r="W176" s="5">
        <v>12</v>
      </c>
      <c r="X176" s="322">
        <v>9</v>
      </c>
      <c r="Y176" s="4">
        <v>9</v>
      </c>
      <c r="Z176" s="5">
        <v>8</v>
      </c>
      <c r="AA176" s="5">
        <v>1</v>
      </c>
    </row>
    <row r="177" spans="1:27" s="7" customFormat="1" ht="15">
      <c r="A177" s="45" t="s">
        <v>2180</v>
      </c>
      <c r="B177" s="317" t="s">
        <v>2181</v>
      </c>
      <c r="C177" s="4">
        <v>115</v>
      </c>
      <c r="D177" s="5">
        <v>66</v>
      </c>
      <c r="E177" s="5">
        <v>14</v>
      </c>
      <c r="F177" s="6">
        <v>9</v>
      </c>
      <c r="G177" s="325">
        <v>119</v>
      </c>
      <c r="H177" s="5">
        <v>75</v>
      </c>
      <c r="I177" s="5">
        <v>7</v>
      </c>
      <c r="J177" s="322">
        <v>4</v>
      </c>
      <c r="K177" s="4">
        <v>13</v>
      </c>
      <c r="L177" s="5">
        <v>7</v>
      </c>
      <c r="M177" s="5">
        <v>57</v>
      </c>
      <c r="N177" s="5">
        <v>37</v>
      </c>
      <c r="O177" s="5">
        <v>23</v>
      </c>
      <c r="P177" s="6">
        <v>13</v>
      </c>
      <c r="Q177" s="320">
        <v>30</v>
      </c>
      <c r="R177" s="5">
        <v>22</v>
      </c>
      <c r="S177" s="5">
        <v>2</v>
      </c>
      <c r="T177" s="5">
        <v>1</v>
      </c>
      <c r="U177" s="5">
        <v>47</v>
      </c>
      <c r="V177" s="5">
        <v>29</v>
      </c>
      <c r="W177" s="5">
        <v>24</v>
      </c>
      <c r="X177" s="322">
        <v>12</v>
      </c>
      <c r="Y177" s="4">
        <v>15</v>
      </c>
      <c r="Z177" s="5">
        <v>10</v>
      </c>
      <c r="AA177" s="5">
        <v>2</v>
      </c>
    </row>
    <row r="178" spans="1:27" s="7" customFormat="1" ht="15">
      <c r="A178" s="45" t="s">
        <v>2182</v>
      </c>
      <c r="B178" s="317" t="s">
        <v>2183</v>
      </c>
      <c r="C178" s="4">
        <v>57</v>
      </c>
      <c r="D178" s="5">
        <v>51</v>
      </c>
      <c r="E178" s="5">
        <v>3</v>
      </c>
      <c r="F178" s="6">
        <v>2</v>
      </c>
      <c r="G178" s="325">
        <v>119</v>
      </c>
      <c r="H178" s="5">
        <v>109</v>
      </c>
      <c r="I178" s="5">
        <v>0</v>
      </c>
      <c r="J178" s="322">
        <v>0</v>
      </c>
      <c r="K178" s="4">
        <v>9</v>
      </c>
      <c r="L178" s="5">
        <v>8</v>
      </c>
      <c r="M178" s="5">
        <v>39</v>
      </c>
      <c r="N178" s="5">
        <v>36</v>
      </c>
      <c r="O178" s="5">
        <v>66</v>
      </c>
      <c r="P178" s="6">
        <v>60</v>
      </c>
      <c r="Q178" s="320">
        <v>5</v>
      </c>
      <c r="R178" s="5">
        <v>5</v>
      </c>
      <c r="S178" s="5">
        <v>0</v>
      </c>
      <c r="T178" s="5">
        <v>0</v>
      </c>
      <c r="U178" s="5">
        <v>81</v>
      </c>
      <c r="V178" s="5">
        <v>73</v>
      </c>
      <c r="W178" s="5">
        <v>58</v>
      </c>
      <c r="X178" s="322">
        <v>50</v>
      </c>
      <c r="Y178" s="4">
        <v>44</v>
      </c>
      <c r="Z178" s="5">
        <v>23</v>
      </c>
      <c r="AA178" s="5">
        <v>4</v>
      </c>
    </row>
    <row r="179" spans="1:27" s="7" customFormat="1" ht="15">
      <c r="A179" s="45" t="s">
        <v>2184</v>
      </c>
      <c r="B179" s="317" t="s">
        <v>2185</v>
      </c>
      <c r="C179" s="4">
        <v>48</v>
      </c>
      <c r="D179" s="5">
        <v>32</v>
      </c>
      <c r="E179" s="5">
        <v>0</v>
      </c>
      <c r="F179" s="6">
        <v>0</v>
      </c>
      <c r="G179" s="325">
        <v>116</v>
      </c>
      <c r="H179" s="5">
        <v>91</v>
      </c>
      <c r="I179" s="5">
        <v>0</v>
      </c>
      <c r="J179" s="322">
        <v>0</v>
      </c>
      <c r="K179" s="4">
        <v>5</v>
      </c>
      <c r="L179" s="5">
        <v>3</v>
      </c>
      <c r="M179" s="5">
        <v>39</v>
      </c>
      <c r="N179" s="5">
        <v>28</v>
      </c>
      <c r="O179" s="5">
        <v>59</v>
      </c>
      <c r="P179" s="6">
        <v>48</v>
      </c>
      <c r="Q179" s="320">
        <v>6</v>
      </c>
      <c r="R179" s="5">
        <v>4</v>
      </c>
      <c r="S179" s="5">
        <v>3</v>
      </c>
      <c r="T179" s="5">
        <v>1</v>
      </c>
      <c r="U179" s="5">
        <v>82</v>
      </c>
      <c r="V179" s="5">
        <v>68</v>
      </c>
      <c r="W179" s="5">
        <v>29</v>
      </c>
      <c r="X179" s="322">
        <v>22</v>
      </c>
      <c r="Y179" s="4">
        <v>24</v>
      </c>
      <c r="Z179" s="5">
        <v>7</v>
      </c>
      <c r="AA179" s="5">
        <v>1</v>
      </c>
    </row>
    <row r="180" spans="1:27" s="7" customFormat="1" ht="15">
      <c r="A180" s="45" t="s">
        <v>2186</v>
      </c>
      <c r="B180" s="317" t="s">
        <v>2187</v>
      </c>
      <c r="C180" s="4">
        <v>72</v>
      </c>
      <c r="D180" s="5">
        <v>68</v>
      </c>
      <c r="E180" s="5">
        <v>7</v>
      </c>
      <c r="F180" s="6">
        <v>7</v>
      </c>
      <c r="G180" s="325">
        <v>114</v>
      </c>
      <c r="H180" s="5">
        <v>112</v>
      </c>
      <c r="I180" s="5">
        <v>5</v>
      </c>
      <c r="J180" s="322">
        <v>5</v>
      </c>
      <c r="K180" s="4">
        <v>7</v>
      </c>
      <c r="L180" s="5">
        <v>6</v>
      </c>
      <c r="M180" s="5">
        <v>60</v>
      </c>
      <c r="N180" s="5">
        <v>60</v>
      </c>
      <c r="O180" s="5">
        <v>44</v>
      </c>
      <c r="P180" s="6">
        <v>43</v>
      </c>
      <c r="Q180" s="320">
        <v>29</v>
      </c>
      <c r="R180" s="5">
        <v>29</v>
      </c>
      <c r="S180" s="5">
        <v>16</v>
      </c>
      <c r="T180" s="5">
        <v>16</v>
      </c>
      <c r="U180" s="5">
        <v>54</v>
      </c>
      <c r="V180" s="5">
        <v>53</v>
      </c>
      <c r="W180" s="5">
        <v>40</v>
      </c>
      <c r="X180" s="322">
        <v>40</v>
      </c>
      <c r="Y180" s="4">
        <v>153</v>
      </c>
      <c r="Z180" s="5">
        <v>121</v>
      </c>
      <c r="AA180" s="5">
        <v>9</v>
      </c>
    </row>
    <row r="181" spans="1:27" s="7" customFormat="1" ht="15">
      <c r="A181" s="45" t="s">
        <v>2188</v>
      </c>
      <c r="B181" s="317" t="s">
        <v>2189</v>
      </c>
      <c r="C181" s="4">
        <v>65</v>
      </c>
      <c r="D181" s="5">
        <v>41</v>
      </c>
      <c r="E181" s="5">
        <v>0</v>
      </c>
      <c r="F181" s="6">
        <v>0</v>
      </c>
      <c r="G181" s="325">
        <v>114</v>
      </c>
      <c r="H181" s="5">
        <v>81</v>
      </c>
      <c r="I181" s="5">
        <v>0</v>
      </c>
      <c r="J181" s="322">
        <v>0</v>
      </c>
      <c r="K181" s="4">
        <v>10</v>
      </c>
      <c r="L181" s="5">
        <v>7</v>
      </c>
      <c r="M181" s="5">
        <v>47</v>
      </c>
      <c r="N181" s="5">
        <v>34</v>
      </c>
      <c r="O181" s="5">
        <v>46</v>
      </c>
      <c r="P181" s="6">
        <v>32</v>
      </c>
      <c r="Q181" s="320">
        <v>5</v>
      </c>
      <c r="R181" s="5">
        <v>4</v>
      </c>
      <c r="S181" s="5">
        <v>2</v>
      </c>
      <c r="T181" s="5">
        <v>1</v>
      </c>
      <c r="U181" s="5">
        <v>76</v>
      </c>
      <c r="V181" s="5">
        <v>57</v>
      </c>
      <c r="W181" s="5">
        <v>37</v>
      </c>
      <c r="X181" s="322">
        <v>21</v>
      </c>
      <c r="Y181" s="4">
        <v>110</v>
      </c>
      <c r="Z181" s="5">
        <v>5</v>
      </c>
      <c r="AA181" s="5">
        <v>2</v>
      </c>
    </row>
    <row r="182" spans="1:27" s="7" customFormat="1" ht="30">
      <c r="A182" s="45" t="s">
        <v>2190</v>
      </c>
      <c r="B182" s="317" t="s">
        <v>2191</v>
      </c>
      <c r="C182" s="4">
        <v>111</v>
      </c>
      <c r="D182" s="5">
        <v>25</v>
      </c>
      <c r="E182" s="5">
        <v>33</v>
      </c>
      <c r="F182" s="6">
        <v>8</v>
      </c>
      <c r="G182" s="325">
        <v>112</v>
      </c>
      <c r="H182" s="5">
        <v>31</v>
      </c>
      <c r="I182" s="5">
        <v>7</v>
      </c>
      <c r="J182" s="322">
        <v>0</v>
      </c>
      <c r="K182" s="4">
        <v>6</v>
      </c>
      <c r="L182" s="5">
        <v>0</v>
      </c>
      <c r="M182" s="5">
        <v>56</v>
      </c>
      <c r="N182" s="5">
        <v>17</v>
      </c>
      <c r="O182" s="5">
        <v>35</v>
      </c>
      <c r="P182" s="6">
        <v>10</v>
      </c>
      <c r="Q182" s="320">
        <v>30</v>
      </c>
      <c r="R182" s="5">
        <v>8</v>
      </c>
      <c r="S182" s="5">
        <v>4</v>
      </c>
      <c r="T182" s="5">
        <v>0</v>
      </c>
      <c r="U182" s="5">
        <v>50</v>
      </c>
      <c r="V182" s="5">
        <v>14</v>
      </c>
      <c r="W182" s="5">
        <v>35</v>
      </c>
      <c r="X182" s="322">
        <v>4</v>
      </c>
      <c r="Y182" s="4">
        <v>60</v>
      </c>
      <c r="Z182" s="5">
        <v>19</v>
      </c>
      <c r="AA182" s="5">
        <v>9</v>
      </c>
    </row>
    <row r="183" spans="1:27" s="7" customFormat="1" ht="15">
      <c r="A183" s="45" t="s">
        <v>2192</v>
      </c>
      <c r="B183" s="317" t="s">
        <v>1913</v>
      </c>
      <c r="C183" s="4">
        <v>76</v>
      </c>
      <c r="D183" s="5">
        <v>12</v>
      </c>
      <c r="E183" s="5">
        <v>0</v>
      </c>
      <c r="F183" s="6">
        <v>0</v>
      </c>
      <c r="G183" s="325">
        <v>112</v>
      </c>
      <c r="H183" s="5">
        <v>19</v>
      </c>
      <c r="I183" s="5">
        <v>0</v>
      </c>
      <c r="J183" s="322">
        <v>0</v>
      </c>
      <c r="K183" s="4">
        <v>7</v>
      </c>
      <c r="L183" s="5">
        <v>0</v>
      </c>
      <c r="M183" s="5">
        <v>61</v>
      </c>
      <c r="N183" s="5">
        <v>9</v>
      </c>
      <c r="O183" s="5">
        <v>44</v>
      </c>
      <c r="P183" s="6">
        <v>10</v>
      </c>
      <c r="Q183" s="320">
        <v>11</v>
      </c>
      <c r="R183" s="5">
        <v>3</v>
      </c>
      <c r="S183" s="5">
        <v>3</v>
      </c>
      <c r="T183" s="5">
        <v>2</v>
      </c>
      <c r="U183" s="5">
        <v>55</v>
      </c>
      <c r="V183" s="5">
        <v>11</v>
      </c>
      <c r="W183" s="5">
        <v>63</v>
      </c>
      <c r="X183" s="322">
        <v>8</v>
      </c>
      <c r="Y183" s="4">
        <v>422</v>
      </c>
      <c r="Z183" s="5">
        <v>0</v>
      </c>
      <c r="AA183" s="5">
        <v>29</v>
      </c>
    </row>
    <row r="184" spans="1:27" s="7" customFormat="1" ht="15">
      <c r="A184" s="45" t="s">
        <v>2193</v>
      </c>
      <c r="B184" s="317" t="s">
        <v>2194</v>
      </c>
      <c r="C184" s="4">
        <v>55</v>
      </c>
      <c r="D184" s="5">
        <v>22</v>
      </c>
      <c r="E184" s="5">
        <v>0</v>
      </c>
      <c r="F184" s="6">
        <v>0</v>
      </c>
      <c r="G184" s="325">
        <v>108</v>
      </c>
      <c r="H184" s="5">
        <v>64</v>
      </c>
      <c r="I184" s="5">
        <v>0</v>
      </c>
      <c r="J184" s="322">
        <v>0</v>
      </c>
      <c r="K184" s="4">
        <v>7</v>
      </c>
      <c r="L184" s="5">
        <v>1</v>
      </c>
      <c r="M184" s="5">
        <v>56</v>
      </c>
      <c r="N184" s="5">
        <v>33</v>
      </c>
      <c r="O184" s="5">
        <v>45</v>
      </c>
      <c r="P184" s="6">
        <v>30</v>
      </c>
      <c r="Q184" s="320">
        <v>5</v>
      </c>
      <c r="R184" s="5">
        <v>3</v>
      </c>
      <c r="S184" s="5">
        <v>2</v>
      </c>
      <c r="T184" s="5">
        <v>1</v>
      </c>
      <c r="U184" s="5">
        <v>60</v>
      </c>
      <c r="V184" s="5">
        <v>35</v>
      </c>
      <c r="W184" s="5">
        <v>46</v>
      </c>
      <c r="X184" s="322">
        <v>23</v>
      </c>
      <c r="Y184" s="4">
        <v>44</v>
      </c>
      <c r="Z184" s="5">
        <v>24</v>
      </c>
      <c r="AA184" s="5">
        <v>4</v>
      </c>
    </row>
    <row r="185" spans="1:27" s="7" customFormat="1" ht="15">
      <c r="A185" s="45" t="s">
        <v>2195</v>
      </c>
      <c r="B185" s="317" t="s">
        <v>2196</v>
      </c>
      <c r="C185" s="4">
        <v>108</v>
      </c>
      <c r="D185" s="5">
        <v>44</v>
      </c>
      <c r="E185" s="5">
        <v>30</v>
      </c>
      <c r="F185" s="6">
        <v>17</v>
      </c>
      <c r="G185" s="325">
        <v>106</v>
      </c>
      <c r="H185" s="5">
        <v>47</v>
      </c>
      <c r="I185" s="5">
        <v>7</v>
      </c>
      <c r="J185" s="322">
        <v>5</v>
      </c>
      <c r="K185" s="4">
        <v>12</v>
      </c>
      <c r="L185" s="5">
        <v>5</v>
      </c>
      <c r="M185" s="5">
        <v>41</v>
      </c>
      <c r="N185" s="5">
        <v>19</v>
      </c>
      <c r="O185" s="5">
        <v>34</v>
      </c>
      <c r="P185" s="6">
        <v>16</v>
      </c>
      <c r="Q185" s="320">
        <v>39</v>
      </c>
      <c r="R185" s="5">
        <v>17</v>
      </c>
      <c r="S185" s="5">
        <v>27</v>
      </c>
      <c r="T185" s="5">
        <v>13</v>
      </c>
      <c r="U185" s="5">
        <v>52</v>
      </c>
      <c r="V185" s="5">
        <v>23</v>
      </c>
      <c r="W185" s="5">
        <v>32</v>
      </c>
      <c r="X185" s="322">
        <v>14</v>
      </c>
      <c r="Y185" s="4">
        <v>24</v>
      </c>
      <c r="Z185" s="5">
        <v>15</v>
      </c>
      <c r="AA185" s="5">
        <v>0</v>
      </c>
    </row>
    <row r="186" spans="1:27" s="7" customFormat="1" ht="30">
      <c r="A186" s="45" t="s">
        <v>2197</v>
      </c>
      <c r="B186" s="317" t="s">
        <v>2198</v>
      </c>
      <c r="C186" s="4">
        <v>89</v>
      </c>
      <c r="D186" s="5">
        <v>52</v>
      </c>
      <c r="E186" s="5">
        <v>3</v>
      </c>
      <c r="F186" s="6">
        <v>2</v>
      </c>
      <c r="G186" s="325">
        <v>105</v>
      </c>
      <c r="H186" s="5">
        <v>65</v>
      </c>
      <c r="I186" s="5">
        <v>2</v>
      </c>
      <c r="J186" s="322">
        <v>2</v>
      </c>
      <c r="K186" s="4">
        <v>11</v>
      </c>
      <c r="L186" s="5">
        <v>6</v>
      </c>
      <c r="M186" s="5">
        <v>60</v>
      </c>
      <c r="N186" s="5">
        <v>36</v>
      </c>
      <c r="O186" s="5">
        <v>33</v>
      </c>
      <c r="P186" s="6">
        <v>22</v>
      </c>
      <c r="Q186" s="320">
        <v>12</v>
      </c>
      <c r="R186" s="5">
        <v>7</v>
      </c>
      <c r="S186" s="5">
        <v>3</v>
      </c>
      <c r="T186" s="5">
        <v>1</v>
      </c>
      <c r="U186" s="5">
        <v>38</v>
      </c>
      <c r="V186" s="5">
        <v>26</v>
      </c>
      <c r="W186" s="5">
        <v>16</v>
      </c>
      <c r="X186" s="322">
        <v>6</v>
      </c>
      <c r="Y186" s="4">
        <v>77</v>
      </c>
      <c r="Z186" s="5">
        <v>8</v>
      </c>
      <c r="AA186" s="5">
        <v>4</v>
      </c>
    </row>
    <row r="187" spans="1:27" s="7" customFormat="1" ht="15">
      <c r="A187" s="45" t="s">
        <v>2199</v>
      </c>
      <c r="B187" s="317" t="s">
        <v>2200</v>
      </c>
      <c r="C187" s="4">
        <v>142</v>
      </c>
      <c r="D187" s="5">
        <v>46</v>
      </c>
      <c r="E187" s="5">
        <v>55</v>
      </c>
      <c r="F187" s="6">
        <v>26</v>
      </c>
      <c r="G187" s="325">
        <v>104</v>
      </c>
      <c r="H187" s="5">
        <v>43</v>
      </c>
      <c r="I187" s="5">
        <v>18</v>
      </c>
      <c r="J187" s="322">
        <v>11</v>
      </c>
      <c r="K187" s="4">
        <v>3</v>
      </c>
      <c r="L187" s="5">
        <v>1</v>
      </c>
      <c r="M187" s="5">
        <v>32</v>
      </c>
      <c r="N187" s="5">
        <v>9</v>
      </c>
      <c r="O187" s="5">
        <v>13</v>
      </c>
      <c r="P187" s="6">
        <v>7</v>
      </c>
      <c r="Q187" s="320">
        <v>93</v>
      </c>
      <c r="R187" s="5">
        <v>40</v>
      </c>
      <c r="S187" s="5">
        <v>73</v>
      </c>
      <c r="T187" s="5">
        <v>32</v>
      </c>
      <c r="U187" s="5">
        <v>28</v>
      </c>
      <c r="V187" s="5">
        <v>12</v>
      </c>
      <c r="W187" s="5">
        <v>4</v>
      </c>
      <c r="X187" s="322">
        <v>0</v>
      </c>
      <c r="Y187" s="4">
        <v>4</v>
      </c>
      <c r="Z187" s="5">
        <v>3</v>
      </c>
      <c r="AA187" s="5">
        <v>1</v>
      </c>
    </row>
    <row r="188" spans="1:27" s="7" customFormat="1" ht="18.75" customHeight="1">
      <c r="A188" s="45" t="s">
        <v>418</v>
      </c>
      <c r="B188" s="317" t="s">
        <v>419</v>
      </c>
      <c r="C188" s="4">
        <v>151</v>
      </c>
      <c r="D188" s="5">
        <v>0</v>
      </c>
      <c r="E188" s="5">
        <v>25</v>
      </c>
      <c r="F188" s="6">
        <v>0</v>
      </c>
      <c r="G188" s="325">
        <v>104</v>
      </c>
      <c r="H188" s="5">
        <v>1</v>
      </c>
      <c r="I188" s="5">
        <v>5</v>
      </c>
      <c r="J188" s="322">
        <v>0</v>
      </c>
      <c r="K188" s="4">
        <v>13</v>
      </c>
      <c r="L188" s="5">
        <v>0</v>
      </c>
      <c r="M188" s="5">
        <v>49</v>
      </c>
      <c r="N188" s="5">
        <v>0</v>
      </c>
      <c r="O188" s="5">
        <v>31</v>
      </c>
      <c r="P188" s="6">
        <v>0</v>
      </c>
      <c r="Q188" s="320">
        <v>54</v>
      </c>
      <c r="R188" s="5">
        <v>0</v>
      </c>
      <c r="S188" s="5">
        <v>38</v>
      </c>
      <c r="T188" s="5">
        <v>0</v>
      </c>
      <c r="U188" s="5">
        <v>44</v>
      </c>
      <c r="V188" s="5">
        <v>1</v>
      </c>
      <c r="W188" s="5">
        <v>30</v>
      </c>
      <c r="X188" s="322">
        <v>0</v>
      </c>
      <c r="Y188" s="4">
        <v>326</v>
      </c>
      <c r="Z188" s="5">
        <v>31</v>
      </c>
      <c r="AA188" s="5">
        <v>50</v>
      </c>
    </row>
    <row r="189" spans="1:27" s="7" customFormat="1" ht="15">
      <c r="A189" s="45" t="s">
        <v>2201</v>
      </c>
      <c r="B189" s="317" t="s">
        <v>2202</v>
      </c>
      <c r="C189" s="4">
        <v>72</v>
      </c>
      <c r="D189" s="5">
        <v>42</v>
      </c>
      <c r="E189" s="5">
        <v>6</v>
      </c>
      <c r="F189" s="6">
        <v>4</v>
      </c>
      <c r="G189" s="325">
        <v>103</v>
      </c>
      <c r="H189" s="5">
        <v>77</v>
      </c>
      <c r="I189" s="5">
        <v>1</v>
      </c>
      <c r="J189" s="322">
        <v>1</v>
      </c>
      <c r="K189" s="4">
        <v>9</v>
      </c>
      <c r="L189" s="5">
        <v>4</v>
      </c>
      <c r="M189" s="5">
        <v>45</v>
      </c>
      <c r="N189" s="5">
        <v>30</v>
      </c>
      <c r="O189" s="5">
        <v>26</v>
      </c>
      <c r="P189" s="6">
        <v>23</v>
      </c>
      <c r="Q189" s="320">
        <v>21</v>
      </c>
      <c r="R189" s="5">
        <v>18</v>
      </c>
      <c r="S189" s="5">
        <v>14</v>
      </c>
      <c r="T189" s="5">
        <v>11</v>
      </c>
      <c r="U189" s="5">
        <v>41</v>
      </c>
      <c r="V189" s="5">
        <v>36</v>
      </c>
      <c r="W189" s="5">
        <v>17</v>
      </c>
      <c r="X189" s="322">
        <v>14</v>
      </c>
      <c r="Y189" s="4">
        <v>8</v>
      </c>
      <c r="Z189" s="5">
        <v>4</v>
      </c>
      <c r="AA189" s="5">
        <v>0</v>
      </c>
    </row>
    <row r="190" spans="1:27" s="7" customFormat="1" ht="15">
      <c r="A190" s="45" t="s">
        <v>2203</v>
      </c>
      <c r="B190" s="317" t="s">
        <v>2204</v>
      </c>
      <c r="C190" s="4">
        <v>79</v>
      </c>
      <c r="D190" s="5">
        <v>71</v>
      </c>
      <c r="E190" s="5">
        <v>2</v>
      </c>
      <c r="F190" s="6">
        <v>2</v>
      </c>
      <c r="G190" s="325">
        <v>103</v>
      </c>
      <c r="H190" s="5">
        <v>91</v>
      </c>
      <c r="I190" s="5">
        <v>1</v>
      </c>
      <c r="J190" s="322">
        <v>1</v>
      </c>
      <c r="K190" s="4">
        <v>10</v>
      </c>
      <c r="L190" s="5">
        <v>9</v>
      </c>
      <c r="M190" s="5">
        <v>57</v>
      </c>
      <c r="N190" s="5">
        <v>50</v>
      </c>
      <c r="O190" s="5">
        <v>36</v>
      </c>
      <c r="P190" s="6">
        <v>32</v>
      </c>
      <c r="Q190" s="320">
        <v>8</v>
      </c>
      <c r="R190" s="5">
        <v>7</v>
      </c>
      <c r="S190" s="5">
        <v>1</v>
      </c>
      <c r="T190" s="5">
        <v>1</v>
      </c>
      <c r="U190" s="5">
        <v>46</v>
      </c>
      <c r="V190" s="5">
        <v>42</v>
      </c>
      <c r="W190" s="5">
        <v>15</v>
      </c>
      <c r="X190" s="322">
        <v>9</v>
      </c>
      <c r="Y190" s="4">
        <v>37</v>
      </c>
      <c r="Z190" s="5">
        <v>8</v>
      </c>
      <c r="AA190" s="5">
        <v>0</v>
      </c>
    </row>
    <row r="191" spans="1:27" s="7" customFormat="1" ht="15">
      <c r="A191" s="45" t="s">
        <v>2205</v>
      </c>
      <c r="B191" s="317" t="s">
        <v>2206</v>
      </c>
      <c r="C191" s="4">
        <v>48</v>
      </c>
      <c r="D191" s="5">
        <v>41</v>
      </c>
      <c r="E191" s="5">
        <v>0</v>
      </c>
      <c r="F191" s="6">
        <v>0</v>
      </c>
      <c r="G191" s="325">
        <v>103</v>
      </c>
      <c r="H191" s="5">
        <v>93</v>
      </c>
      <c r="I191" s="5">
        <v>0</v>
      </c>
      <c r="J191" s="322">
        <v>0</v>
      </c>
      <c r="K191" s="4">
        <v>4</v>
      </c>
      <c r="L191" s="5">
        <v>1</v>
      </c>
      <c r="M191" s="5">
        <v>44</v>
      </c>
      <c r="N191" s="5">
        <v>40</v>
      </c>
      <c r="O191" s="5">
        <v>55</v>
      </c>
      <c r="P191" s="6">
        <v>52</v>
      </c>
      <c r="Q191" s="320">
        <v>8</v>
      </c>
      <c r="R191" s="5">
        <v>5</v>
      </c>
      <c r="S191" s="5">
        <v>0</v>
      </c>
      <c r="T191" s="5">
        <v>0</v>
      </c>
      <c r="U191" s="5">
        <v>67</v>
      </c>
      <c r="V191" s="5">
        <v>63</v>
      </c>
      <c r="W191" s="5">
        <v>58</v>
      </c>
      <c r="X191" s="322">
        <v>56</v>
      </c>
      <c r="Y191" s="4">
        <v>17</v>
      </c>
      <c r="Z191" s="5">
        <v>1</v>
      </c>
      <c r="AA191" s="5">
        <v>0</v>
      </c>
    </row>
    <row r="192" spans="1:27" s="7" customFormat="1" ht="15">
      <c r="A192" s="45" t="s">
        <v>2207</v>
      </c>
      <c r="B192" s="317" t="s">
        <v>2208</v>
      </c>
      <c r="C192" s="4">
        <v>67</v>
      </c>
      <c r="D192" s="5">
        <v>25</v>
      </c>
      <c r="E192" s="5">
        <v>3</v>
      </c>
      <c r="F192" s="6">
        <v>2</v>
      </c>
      <c r="G192" s="325">
        <v>103</v>
      </c>
      <c r="H192" s="5">
        <v>54</v>
      </c>
      <c r="I192" s="5">
        <v>1</v>
      </c>
      <c r="J192" s="322">
        <v>1</v>
      </c>
      <c r="K192" s="4">
        <v>6</v>
      </c>
      <c r="L192" s="5">
        <v>1</v>
      </c>
      <c r="M192" s="5">
        <v>46</v>
      </c>
      <c r="N192" s="5">
        <v>23</v>
      </c>
      <c r="O192" s="5">
        <v>30</v>
      </c>
      <c r="P192" s="6">
        <v>15</v>
      </c>
      <c r="Q192" s="320">
        <v>28</v>
      </c>
      <c r="R192" s="5">
        <v>15</v>
      </c>
      <c r="S192" s="5">
        <v>13</v>
      </c>
      <c r="T192" s="5">
        <v>6</v>
      </c>
      <c r="U192" s="5">
        <v>54</v>
      </c>
      <c r="V192" s="5">
        <v>30</v>
      </c>
      <c r="W192" s="5">
        <v>33</v>
      </c>
      <c r="X192" s="322">
        <v>17</v>
      </c>
      <c r="Y192" s="4">
        <v>74</v>
      </c>
      <c r="Z192" s="5">
        <v>40</v>
      </c>
      <c r="AA192" s="5">
        <v>11</v>
      </c>
    </row>
    <row r="193" spans="1:27" s="7" customFormat="1" ht="15">
      <c r="A193" s="45" t="s">
        <v>2209</v>
      </c>
      <c r="B193" s="317" t="s">
        <v>2210</v>
      </c>
      <c r="C193" s="4">
        <v>72</v>
      </c>
      <c r="D193" s="5">
        <v>4</v>
      </c>
      <c r="E193" s="5">
        <v>0</v>
      </c>
      <c r="F193" s="6">
        <v>0</v>
      </c>
      <c r="G193" s="325">
        <v>103</v>
      </c>
      <c r="H193" s="5">
        <v>12</v>
      </c>
      <c r="I193" s="5">
        <v>0</v>
      </c>
      <c r="J193" s="322">
        <v>0</v>
      </c>
      <c r="K193" s="4">
        <v>2</v>
      </c>
      <c r="L193" s="5">
        <v>1</v>
      </c>
      <c r="M193" s="5">
        <v>52</v>
      </c>
      <c r="N193" s="5">
        <v>5</v>
      </c>
      <c r="O193" s="5">
        <v>42</v>
      </c>
      <c r="P193" s="6">
        <v>5</v>
      </c>
      <c r="Q193" s="320">
        <v>9</v>
      </c>
      <c r="R193" s="5">
        <v>0</v>
      </c>
      <c r="S193" s="5">
        <v>3</v>
      </c>
      <c r="T193" s="5">
        <v>0</v>
      </c>
      <c r="U193" s="5">
        <v>63</v>
      </c>
      <c r="V193" s="5">
        <v>7</v>
      </c>
      <c r="W193" s="5">
        <v>47</v>
      </c>
      <c r="X193" s="322">
        <v>4</v>
      </c>
      <c r="Y193" s="4">
        <v>108</v>
      </c>
      <c r="Z193" s="5">
        <v>3</v>
      </c>
      <c r="AA193" s="5">
        <v>1</v>
      </c>
    </row>
    <row r="194" spans="1:27" s="7" customFormat="1" ht="15">
      <c r="A194" s="45" t="s">
        <v>2211</v>
      </c>
      <c r="B194" s="317" t="s">
        <v>2212</v>
      </c>
      <c r="C194" s="4">
        <v>60</v>
      </c>
      <c r="D194" s="5">
        <v>54</v>
      </c>
      <c r="E194" s="5">
        <v>0</v>
      </c>
      <c r="F194" s="6">
        <v>0</v>
      </c>
      <c r="G194" s="325">
        <v>103</v>
      </c>
      <c r="H194" s="5">
        <v>95</v>
      </c>
      <c r="I194" s="5">
        <v>0</v>
      </c>
      <c r="J194" s="322">
        <v>0</v>
      </c>
      <c r="K194" s="4">
        <v>3</v>
      </c>
      <c r="L194" s="5">
        <v>2</v>
      </c>
      <c r="M194" s="5">
        <v>48</v>
      </c>
      <c r="N194" s="5">
        <v>44</v>
      </c>
      <c r="O194" s="5">
        <v>52</v>
      </c>
      <c r="P194" s="6">
        <v>49</v>
      </c>
      <c r="Q194" s="320">
        <v>2</v>
      </c>
      <c r="R194" s="5">
        <v>2</v>
      </c>
      <c r="S194" s="5">
        <v>0</v>
      </c>
      <c r="T194" s="5">
        <v>0</v>
      </c>
      <c r="U194" s="5">
        <v>67</v>
      </c>
      <c r="V194" s="5">
        <v>62</v>
      </c>
      <c r="W194" s="5">
        <v>43</v>
      </c>
      <c r="X194" s="322">
        <v>40</v>
      </c>
      <c r="Y194" s="4">
        <v>32</v>
      </c>
      <c r="Z194" s="5">
        <v>10</v>
      </c>
      <c r="AA194" s="5">
        <v>4</v>
      </c>
    </row>
    <row r="195" spans="1:27" s="7" customFormat="1" ht="15">
      <c r="A195" s="45" t="s">
        <v>2213</v>
      </c>
      <c r="B195" s="317" t="s">
        <v>2214</v>
      </c>
      <c r="C195" s="4">
        <v>64</v>
      </c>
      <c r="D195" s="5">
        <v>44</v>
      </c>
      <c r="E195" s="5">
        <v>2</v>
      </c>
      <c r="F195" s="6">
        <v>2</v>
      </c>
      <c r="G195" s="325">
        <v>102</v>
      </c>
      <c r="H195" s="5">
        <v>67</v>
      </c>
      <c r="I195" s="5">
        <v>2</v>
      </c>
      <c r="J195" s="322">
        <v>2</v>
      </c>
      <c r="K195" s="4">
        <v>11</v>
      </c>
      <c r="L195" s="5">
        <v>10</v>
      </c>
      <c r="M195" s="5">
        <v>45</v>
      </c>
      <c r="N195" s="5">
        <v>28</v>
      </c>
      <c r="O195" s="5">
        <v>44</v>
      </c>
      <c r="P195" s="6">
        <v>28</v>
      </c>
      <c r="Q195" s="320">
        <v>10</v>
      </c>
      <c r="R195" s="5">
        <v>9</v>
      </c>
      <c r="S195" s="5">
        <v>0</v>
      </c>
      <c r="T195" s="5">
        <v>0</v>
      </c>
      <c r="U195" s="5">
        <v>53</v>
      </c>
      <c r="V195" s="5">
        <v>32</v>
      </c>
      <c r="W195" s="5">
        <v>26</v>
      </c>
      <c r="X195" s="322">
        <v>12</v>
      </c>
      <c r="Y195" s="4">
        <v>102</v>
      </c>
      <c r="Z195" s="5">
        <v>20</v>
      </c>
      <c r="AA195" s="5">
        <v>5</v>
      </c>
    </row>
    <row r="196" spans="1:27" s="7" customFormat="1" ht="15">
      <c r="A196" s="45" t="s">
        <v>2215</v>
      </c>
      <c r="B196" s="317" t="s">
        <v>2216</v>
      </c>
      <c r="C196" s="4">
        <v>58</v>
      </c>
      <c r="D196" s="5">
        <v>0</v>
      </c>
      <c r="E196" s="5">
        <v>17</v>
      </c>
      <c r="F196" s="6">
        <v>0</v>
      </c>
      <c r="G196" s="325">
        <v>102</v>
      </c>
      <c r="H196" s="5">
        <v>2</v>
      </c>
      <c r="I196" s="5">
        <v>6</v>
      </c>
      <c r="J196" s="322">
        <v>0</v>
      </c>
      <c r="K196" s="4">
        <v>3</v>
      </c>
      <c r="L196" s="5">
        <v>0</v>
      </c>
      <c r="M196" s="5">
        <v>42</v>
      </c>
      <c r="N196" s="5">
        <v>0</v>
      </c>
      <c r="O196" s="5">
        <v>30</v>
      </c>
      <c r="P196" s="6">
        <v>2</v>
      </c>
      <c r="Q196" s="320">
        <v>41</v>
      </c>
      <c r="R196" s="5">
        <v>0</v>
      </c>
      <c r="S196" s="5">
        <v>31</v>
      </c>
      <c r="T196" s="5">
        <v>0</v>
      </c>
      <c r="U196" s="5">
        <v>53</v>
      </c>
      <c r="V196" s="5">
        <v>2</v>
      </c>
      <c r="W196" s="5">
        <v>31</v>
      </c>
      <c r="X196" s="322">
        <v>2</v>
      </c>
      <c r="Y196" s="4">
        <v>0</v>
      </c>
      <c r="Z196" s="5">
        <v>0</v>
      </c>
      <c r="AA196" s="5">
        <v>0</v>
      </c>
    </row>
    <row r="197" spans="1:27" s="7" customFormat="1" ht="15">
      <c r="A197" s="45" t="s">
        <v>2217</v>
      </c>
      <c r="B197" s="317" t="s">
        <v>2218</v>
      </c>
      <c r="C197" s="4">
        <v>49</v>
      </c>
      <c r="D197" s="5">
        <v>27</v>
      </c>
      <c r="E197" s="5">
        <v>0</v>
      </c>
      <c r="F197" s="6">
        <v>0</v>
      </c>
      <c r="G197" s="325">
        <v>102</v>
      </c>
      <c r="H197" s="5">
        <v>49</v>
      </c>
      <c r="I197" s="5">
        <v>0</v>
      </c>
      <c r="J197" s="322">
        <v>0</v>
      </c>
      <c r="K197" s="4">
        <v>7</v>
      </c>
      <c r="L197" s="5">
        <v>4</v>
      </c>
      <c r="M197" s="5">
        <v>45</v>
      </c>
      <c r="N197" s="5">
        <v>24</v>
      </c>
      <c r="O197" s="5">
        <v>50</v>
      </c>
      <c r="P197" s="6">
        <v>21</v>
      </c>
      <c r="Q197" s="320">
        <v>5</v>
      </c>
      <c r="R197" s="5">
        <v>3</v>
      </c>
      <c r="S197" s="5">
        <v>2</v>
      </c>
      <c r="T197" s="5">
        <v>0</v>
      </c>
      <c r="U197" s="5">
        <v>63</v>
      </c>
      <c r="V197" s="5">
        <v>28</v>
      </c>
      <c r="W197" s="5">
        <v>53</v>
      </c>
      <c r="X197" s="322">
        <v>18</v>
      </c>
      <c r="Y197" s="4">
        <v>0</v>
      </c>
      <c r="Z197" s="5">
        <v>0</v>
      </c>
      <c r="AA197" s="5">
        <v>0</v>
      </c>
    </row>
    <row r="198" spans="1:27" s="7" customFormat="1" ht="15">
      <c r="A198" s="45" t="s">
        <v>2219</v>
      </c>
      <c r="B198" s="317" t="s">
        <v>2220</v>
      </c>
      <c r="C198" s="4">
        <v>44</v>
      </c>
      <c r="D198" s="5">
        <v>1</v>
      </c>
      <c r="E198" s="5">
        <v>0</v>
      </c>
      <c r="F198" s="6">
        <v>0</v>
      </c>
      <c r="G198" s="325">
        <v>102</v>
      </c>
      <c r="H198" s="5">
        <v>6</v>
      </c>
      <c r="I198" s="5">
        <v>0</v>
      </c>
      <c r="J198" s="322">
        <v>0</v>
      </c>
      <c r="K198" s="4">
        <v>3</v>
      </c>
      <c r="L198" s="5">
        <v>0</v>
      </c>
      <c r="M198" s="5">
        <v>39</v>
      </c>
      <c r="N198" s="5">
        <v>2</v>
      </c>
      <c r="O198" s="5">
        <v>58</v>
      </c>
      <c r="P198" s="6">
        <v>4</v>
      </c>
      <c r="Q198" s="320">
        <v>2</v>
      </c>
      <c r="R198" s="5">
        <v>1</v>
      </c>
      <c r="S198" s="5">
        <v>0</v>
      </c>
      <c r="T198" s="5">
        <v>0</v>
      </c>
      <c r="U198" s="5">
        <v>70</v>
      </c>
      <c r="V198" s="5">
        <v>4</v>
      </c>
      <c r="W198" s="5">
        <v>60</v>
      </c>
      <c r="X198" s="322">
        <v>3</v>
      </c>
      <c r="Y198" s="4">
        <v>8</v>
      </c>
      <c r="Z198" s="5">
        <v>6</v>
      </c>
      <c r="AA198" s="5">
        <v>4</v>
      </c>
    </row>
    <row r="199" spans="1:27" s="7" customFormat="1" ht="15">
      <c r="A199" s="45" t="s">
        <v>2221</v>
      </c>
      <c r="B199" s="317" t="s">
        <v>2222</v>
      </c>
      <c r="C199" s="4">
        <v>78</v>
      </c>
      <c r="D199" s="5">
        <v>36</v>
      </c>
      <c r="E199" s="5">
        <v>7</v>
      </c>
      <c r="F199" s="6">
        <v>5</v>
      </c>
      <c r="G199" s="325">
        <v>101</v>
      </c>
      <c r="H199" s="5">
        <v>54</v>
      </c>
      <c r="I199" s="5">
        <v>4</v>
      </c>
      <c r="J199" s="322">
        <v>3</v>
      </c>
      <c r="K199" s="4">
        <v>9</v>
      </c>
      <c r="L199" s="5">
        <v>4</v>
      </c>
      <c r="M199" s="5">
        <v>55</v>
      </c>
      <c r="N199" s="5">
        <v>27</v>
      </c>
      <c r="O199" s="5">
        <v>24</v>
      </c>
      <c r="P199" s="6">
        <v>14</v>
      </c>
      <c r="Q199" s="320">
        <v>19</v>
      </c>
      <c r="R199" s="5">
        <v>9</v>
      </c>
      <c r="S199" s="5">
        <v>1</v>
      </c>
      <c r="T199" s="5">
        <v>1</v>
      </c>
      <c r="U199" s="5">
        <v>47</v>
      </c>
      <c r="V199" s="5">
        <v>30</v>
      </c>
      <c r="W199" s="5">
        <v>14</v>
      </c>
      <c r="X199" s="322">
        <v>9</v>
      </c>
      <c r="Y199" s="4">
        <v>18</v>
      </c>
      <c r="Z199" s="5">
        <v>9</v>
      </c>
      <c r="AA199" s="5">
        <v>0</v>
      </c>
    </row>
    <row r="200" spans="1:27" s="7" customFormat="1" ht="15">
      <c r="A200" s="45" t="s">
        <v>2223</v>
      </c>
      <c r="B200" s="317" t="s">
        <v>2224</v>
      </c>
      <c r="C200" s="4">
        <v>72</v>
      </c>
      <c r="D200" s="5">
        <v>67</v>
      </c>
      <c r="E200" s="5">
        <v>1</v>
      </c>
      <c r="F200" s="6">
        <v>1</v>
      </c>
      <c r="G200" s="325">
        <v>101</v>
      </c>
      <c r="H200" s="5">
        <v>97</v>
      </c>
      <c r="I200" s="5">
        <v>0</v>
      </c>
      <c r="J200" s="322">
        <v>0</v>
      </c>
      <c r="K200" s="4">
        <v>7</v>
      </c>
      <c r="L200" s="5">
        <v>6</v>
      </c>
      <c r="M200" s="5">
        <v>64</v>
      </c>
      <c r="N200" s="5">
        <v>61</v>
      </c>
      <c r="O200" s="5">
        <v>30</v>
      </c>
      <c r="P200" s="6">
        <v>30</v>
      </c>
      <c r="Q200" s="320">
        <v>22</v>
      </c>
      <c r="R200" s="5">
        <v>20</v>
      </c>
      <c r="S200" s="5">
        <v>4</v>
      </c>
      <c r="T200" s="5">
        <v>3</v>
      </c>
      <c r="U200" s="5">
        <v>39</v>
      </c>
      <c r="V200" s="5">
        <v>39</v>
      </c>
      <c r="W200" s="5">
        <v>15</v>
      </c>
      <c r="X200" s="322">
        <v>15</v>
      </c>
      <c r="Y200" s="4">
        <v>121</v>
      </c>
      <c r="Z200" s="5">
        <v>89</v>
      </c>
      <c r="AA200" s="5">
        <v>9</v>
      </c>
    </row>
    <row r="201" spans="1:27" s="7" customFormat="1" ht="15">
      <c r="A201" s="45" t="s">
        <v>424</v>
      </c>
      <c r="B201" s="317" t="s">
        <v>425</v>
      </c>
      <c r="C201" s="4">
        <v>53</v>
      </c>
      <c r="D201" s="5">
        <v>0</v>
      </c>
      <c r="E201" s="5">
        <v>0</v>
      </c>
      <c r="F201" s="6">
        <v>0</v>
      </c>
      <c r="G201" s="325">
        <v>101</v>
      </c>
      <c r="H201" s="5">
        <v>3</v>
      </c>
      <c r="I201" s="5">
        <v>0</v>
      </c>
      <c r="J201" s="322">
        <v>0</v>
      </c>
      <c r="K201" s="4">
        <v>5</v>
      </c>
      <c r="L201" s="5">
        <v>0</v>
      </c>
      <c r="M201" s="5">
        <v>42</v>
      </c>
      <c r="N201" s="5">
        <v>1</v>
      </c>
      <c r="O201" s="5">
        <v>49</v>
      </c>
      <c r="P201" s="6">
        <v>2</v>
      </c>
      <c r="Q201" s="320">
        <v>6</v>
      </c>
      <c r="R201" s="5">
        <v>0</v>
      </c>
      <c r="S201" s="5">
        <v>2</v>
      </c>
      <c r="T201" s="5">
        <v>0</v>
      </c>
      <c r="U201" s="5">
        <v>68</v>
      </c>
      <c r="V201" s="5">
        <v>2</v>
      </c>
      <c r="W201" s="5">
        <v>58</v>
      </c>
      <c r="X201" s="322">
        <v>2</v>
      </c>
      <c r="Y201" s="4">
        <v>650</v>
      </c>
      <c r="Z201" s="5">
        <v>24</v>
      </c>
      <c r="AA201" s="5">
        <v>37</v>
      </c>
    </row>
    <row r="202" spans="1:27" s="48" customFormat="1" ht="30">
      <c r="A202" s="45" t="s">
        <v>2225</v>
      </c>
      <c r="B202" s="317" t="s">
        <v>2226</v>
      </c>
      <c r="C202" s="4">
        <v>77</v>
      </c>
      <c r="D202" s="5">
        <v>0</v>
      </c>
      <c r="E202" s="5">
        <v>1</v>
      </c>
      <c r="F202" s="6">
        <v>0</v>
      </c>
      <c r="G202" s="325">
        <v>101</v>
      </c>
      <c r="H202" s="5">
        <v>1</v>
      </c>
      <c r="I202" s="5">
        <v>0</v>
      </c>
      <c r="J202" s="322">
        <v>0</v>
      </c>
      <c r="K202" s="4">
        <v>14</v>
      </c>
      <c r="L202" s="5">
        <v>0</v>
      </c>
      <c r="M202" s="5">
        <v>47</v>
      </c>
      <c r="N202" s="5">
        <v>0</v>
      </c>
      <c r="O202" s="5">
        <v>38</v>
      </c>
      <c r="P202" s="6">
        <v>1</v>
      </c>
      <c r="Q202" s="320">
        <v>20</v>
      </c>
      <c r="R202" s="5">
        <v>1</v>
      </c>
      <c r="S202" s="5">
        <v>9</v>
      </c>
      <c r="T202" s="5">
        <v>1</v>
      </c>
      <c r="U202" s="5">
        <v>52</v>
      </c>
      <c r="V202" s="5">
        <v>1</v>
      </c>
      <c r="W202" s="5">
        <v>33</v>
      </c>
      <c r="X202" s="322">
        <v>0</v>
      </c>
      <c r="Y202" s="4">
        <v>169</v>
      </c>
      <c r="Z202" s="5">
        <v>11</v>
      </c>
      <c r="AA202" s="5">
        <v>13</v>
      </c>
    </row>
    <row r="203" spans="1:27">
      <c r="A203" s="7"/>
      <c r="B203" s="7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</row>
    <row r="204" spans="1:27">
      <c r="A204" s="7"/>
      <c r="B204" s="7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</row>
    <row r="205" spans="1:27">
      <c r="A205" s="7"/>
      <c r="B205" s="7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</row>
    <row r="206" spans="1:27">
      <c r="A206" s="7"/>
      <c r="B206" s="7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</row>
    <row r="207" spans="1:27">
      <c r="A207" s="7"/>
      <c r="B207" s="7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</row>
    <row r="208" spans="1:27">
      <c r="A208" s="7"/>
      <c r="B208" s="7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</row>
    <row r="209" spans="1:18">
      <c r="A209" s="7"/>
      <c r="B209" s="7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</row>
    <row r="210" spans="1:18">
      <c r="A210" s="7"/>
      <c r="B210" s="7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</row>
    <row r="211" spans="1:18">
      <c r="A211" s="7"/>
      <c r="B211" s="7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</row>
    <row r="212" spans="1:18">
      <c r="A212" s="7"/>
      <c r="B212" s="7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</row>
    <row r="213" spans="1:18">
      <c r="A213" s="7"/>
      <c r="B213" s="7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</row>
    <row r="214" spans="1:18">
      <c r="A214" s="7"/>
      <c r="B214" s="7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</row>
    <row r="215" spans="1:18">
      <c r="A215" s="7"/>
      <c r="B215" s="7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</row>
    <row r="216" spans="1:18">
      <c r="A216" s="7"/>
      <c r="B216" s="7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</row>
    <row r="217" spans="1:18">
      <c r="A217" s="7"/>
      <c r="B217" s="7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</row>
    <row r="218" spans="1:18">
      <c r="A218" s="7"/>
      <c r="B218" s="7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</row>
    <row r="219" spans="1:18">
      <c r="A219" s="7"/>
      <c r="B219" s="7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</row>
    <row r="220" spans="1:18">
      <c r="A220" s="7"/>
      <c r="B220" s="7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</row>
    <row r="221" spans="1:18">
      <c r="A221" s="7"/>
      <c r="B221" s="7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</row>
    <row r="222" spans="1:18">
      <c r="A222" s="7"/>
      <c r="B222" s="7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</row>
    <row r="223" spans="1:18">
      <c r="A223" s="7"/>
      <c r="B223" s="7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</row>
    <row r="224" spans="1:18">
      <c r="A224" s="7"/>
      <c r="B224" s="7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</row>
    <row r="225" spans="1:18">
      <c r="A225" s="7"/>
      <c r="B225" s="7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</row>
    <row r="226" spans="1:18">
      <c r="A226" s="7"/>
      <c r="B226" s="7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</row>
    <row r="227" spans="1:18">
      <c r="A227" s="7"/>
      <c r="B227" s="7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</row>
    <row r="228" spans="1:18">
      <c r="A228" s="7"/>
      <c r="B228" s="7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</row>
    <row r="229" spans="1:18">
      <c r="A229" s="7"/>
      <c r="B229" s="7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</row>
    <row r="230" spans="1:18">
      <c r="A230" s="7"/>
      <c r="B230" s="7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</row>
    <row r="231" spans="1:18">
      <c r="A231" s="7"/>
      <c r="B231" s="7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</row>
    <row r="232" spans="1:18">
      <c r="A232" s="7"/>
      <c r="B232" s="7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</row>
    <row r="233" spans="1:18">
      <c r="A233" s="7"/>
      <c r="B233" s="7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</row>
    <row r="234" spans="1:18">
      <c r="A234" s="7"/>
      <c r="B234" s="7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</row>
    <row r="235" spans="1:18">
      <c r="A235" s="7"/>
      <c r="B235" s="7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</row>
    <row r="236" spans="1:18">
      <c r="A236" s="7"/>
      <c r="B236" s="7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</row>
    <row r="237" spans="1:18">
      <c r="A237" s="7"/>
      <c r="B237" s="7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</row>
    <row r="238" spans="1:18">
      <c r="A238" s="7"/>
      <c r="B238" s="7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</row>
    <row r="239" spans="1:18">
      <c r="A239" s="7"/>
      <c r="B239" s="7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</row>
    <row r="240" spans="1:18">
      <c r="A240" s="7"/>
      <c r="B240" s="7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</row>
    <row r="241" spans="1:18">
      <c r="A241" s="7"/>
      <c r="B241" s="7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</row>
    <row r="242" spans="1:18">
      <c r="A242" s="7"/>
      <c r="B242" s="7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</row>
    <row r="243" spans="1:18">
      <c r="A243" s="7"/>
      <c r="B243" s="7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</row>
    <row r="244" spans="1:18">
      <c r="A244" s="7"/>
      <c r="B244" s="7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</row>
    <row r="245" spans="1:18">
      <c r="A245" s="7"/>
      <c r="B245" s="7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</row>
    <row r="246" spans="1:18">
      <c r="A246" s="7"/>
      <c r="B246" s="7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</row>
    <row r="247" spans="1:18">
      <c r="A247" s="7"/>
      <c r="B247" s="7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</row>
    <row r="248" spans="1:18">
      <c r="A248" s="7"/>
      <c r="B248" s="7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</row>
    <row r="249" spans="1:18">
      <c r="A249" s="7"/>
      <c r="B249" s="7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</row>
    <row r="250" spans="1:18">
      <c r="A250" s="7"/>
      <c r="B250" s="7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</row>
    <row r="251" spans="1:18">
      <c r="A251" s="7"/>
      <c r="B251" s="7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</row>
    <row r="252" spans="1:18">
      <c r="A252" s="7"/>
      <c r="B252" s="7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</row>
    <row r="253" spans="1:18">
      <c r="A253" s="7"/>
      <c r="B253" s="7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</row>
    <row r="254" spans="1:18">
      <c r="A254" s="7"/>
      <c r="B254" s="7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</row>
    <row r="255" spans="1:18">
      <c r="A255" s="7"/>
      <c r="B255" s="7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</row>
    <row r="256" spans="1:18">
      <c r="A256" s="7"/>
      <c r="B256" s="7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</row>
    <row r="257" spans="1:18">
      <c r="A257" s="7"/>
      <c r="B257" s="7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</row>
    <row r="258" spans="1:18">
      <c r="A258" s="7"/>
      <c r="B258" s="7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</row>
    <row r="259" spans="1:18">
      <c r="A259" s="7"/>
      <c r="B259" s="7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</row>
    <row r="260" spans="1:18">
      <c r="A260" s="7"/>
      <c r="B260" s="7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</row>
    <row r="261" spans="1:18">
      <c r="A261" s="7"/>
      <c r="B261" s="7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</row>
    <row r="262" spans="1:18">
      <c r="A262" s="7"/>
      <c r="B262" s="7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</row>
    <row r="263" spans="1:18">
      <c r="A263" s="7"/>
      <c r="B263" s="7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</row>
    <row r="264" spans="1:18">
      <c r="A264" s="7"/>
      <c r="B264" s="7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</row>
    <row r="265" spans="1:18">
      <c r="A265" s="7"/>
      <c r="B265" s="7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</row>
    <row r="266" spans="1:18">
      <c r="A266" s="7"/>
      <c r="B266" s="7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</row>
    <row r="267" spans="1:18">
      <c r="A267" s="7"/>
      <c r="B267" s="7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</row>
    <row r="268" spans="1:18">
      <c r="A268" s="7"/>
      <c r="B268" s="7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</row>
    <row r="269" spans="1:18">
      <c r="A269" s="7"/>
      <c r="B269" s="7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</row>
    <row r="270" spans="1:18">
      <c r="A270" s="7"/>
      <c r="B270" s="7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</row>
    <row r="271" spans="1:18">
      <c r="A271" s="7"/>
      <c r="B271" s="7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</row>
    <row r="272" spans="1:18">
      <c r="A272" s="7"/>
      <c r="B272" s="7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</row>
    <row r="273" spans="1:18">
      <c r="A273" s="7"/>
      <c r="B273" s="7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</row>
    <row r="274" spans="1:18">
      <c r="A274" s="7"/>
      <c r="B274" s="7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</row>
    <row r="275" spans="1:18">
      <c r="A275" s="7"/>
      <c r="B275" s="7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</row>
    <row r="276" spans="1:18">
      <c r="A276" s="7"/>
      <c r="B276" s="7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</row>
    <row r="277" spans="1:18">
      <c r="A277" s="7"/>
      <c r="B277" s="7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</row>
    <row r="278" spans="1:18">
      <c r="A278" s="7"/>
      <c r="B278" s="7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</row>
    <row r="279" spans="1:18">
      <c r="A279" s="7"/>
      <c r="B279" s="7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</row>
    <row r="280" spans="1:18">
      <c r="A280" s="7"/>
      <c r="B280" s="7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</row>
    <row r="281" spans="1:18">
      <c r="A281" s="7"/>
      <c r="B281" s="7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</row>
    <row r="282" spans="1:18">
      <c r="A282" s="7"/>
      <c r="B282" s="7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</row>
    <row r="283" spans="1:18">
      <c r="A283" s="7"/>
      <c r="B283" s="7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</row>
    <row r="284" spans="1:18">
      <c r="A284" s="7"/>
      <c r="B284" s="7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</row>
    <row r="285" spans="1:18">
      <c r="A285" s="7"/>
      <c r="B285" s="7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</row>
    <row r="286" spans="1:18">
      <c r="A286" s="7"/>
      <c r="B286" s="7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</row>
    <row r="287" spans="1:18">
      <c r="A287" s="7"/>
      <c r="B287" s="7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</row>
    <row r="288" spans="1:18">
      <c r="A288" s="7"/>
      <c r="B288" s="7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</row>
    <row r="289" spans="1:18">
      <c r="A289" s="7"/>
      <c r="B289" s="7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</row>
    <row r="290" spans="1:18">
      <c r="A290" s="7"/>
      <c r="B290" s="7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</row>
    <row r="291" spans="1:18">
      <c r="A291" s="7"/>
      <c r="B291" s="7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</row>
    <row r="292" spans="1:18">
      <c r="A292" s="7"/>
      <c r="B292" s="7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</row>
    <row r="293" spans="1:18">
      <c r="A293" s="7"/>
      <c r="B293" s="7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</row>
    <row r="294" spans="1:18">
      <c r="A294" s="7"/>
      <c r="B294" s="7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</row>
    <row r="295" spans="1:18">
      <c r="A295" s="7"/>
      <c r="B295" s="7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</row>
    <row r="296" spans="1:18">
      <c r="A296" s="7"/>
      <c r="B296" s="7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</row>
    <row r="297" spans="1:18">
      <c r="A297" s="7"/>
      <c r="B297" s="7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</row>
    <row r="298" spans="1:18">
      <c r="A298" s="7"/>
      <c r="B298" s="7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</row>
    <row r="299" spans="1:18">
      <c r="A299" s="7"/>
      <c r="B299" s="7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</row>
    <row r="300" spans="1:18">
      <c r="A300" s="7"/>
      <c r="B300" s="7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</row>
    <row r="301" spans="1:18">
      <c r="A301" s="7"/>
      <c r="B301" s="7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</row>
    <row r="302" spans="1:18">
      <c r="A302" s="7"/>
      <c r="B302" s="7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</row>
    <row r="303" spans="1:18">
      <c r="A303" s="7"/>
      <c r="B303" s="7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</row>
    <row r="304" spans="1:18">
      <c r="A304" s="7"/>
      <c r="B304" s="7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</row>
    <row r="305" spans="1:18">
      <c r="A305" s="7"/>
      <c r="B305" s="7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</row>
    <row r="306" spans="1:18">
      <c r="A306" s="7"/>
      <c r="B306" s="7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</row>
    <row r="307" spans="1:18">
      <c r="A307" s="7"/>
      <c r="B307" s="7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</row>
    <row r="308" spans="1:18">
      <c r="A308" s="7"/>
      <c r="B308" s="7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</row>
    <row r="309" spans="1:18">
      <c r="A309" s="7"/>
      <c r="B309" s="7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</row>
    <row r="310" spans="1:18">
      <c r="A310" s="7"/>
      <c r="B310" s="7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</row>
    <row r="311" spans="1:18">
      <c r="A311" s="7"/>
      <c r="B311" s="7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</row>
    <row r="312" spans="1:18">
      <c r="A312" s="7"/>
      <c r="B312" s="7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</row>
    <row r="313" spans="1:18">
      <c r="A313" s="7"/>
      <c r="B313" s="7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</row>
    <row r="314" spans="1:18">
      <c r="A314" s="7"/>
      <c r="B314" s="7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</row>
    <row r="315" spans="1:18">
      <c r="A315" s="7"/>
      <c r="B315" s="7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</row>
    <row r="316" spans="1:18">
      <c r="A316" s="7"/>
      <c r="B316" s="7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</row>
    <row r="317" spans="1:18">
      <c r="A317" s="7"/>
      <c r="B317" s="7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</row>
    <row r="318" spans="1:18">
      <c r="A318" s="7"/>
      <c r="B318" s="7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</row>
    <row r="319" spans="1:18">
      <c r="A319" s="7"/>
      <c r="B319" s="7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</row>
    <row r="320" spans="1:18">
      <c r="A320" s="7"/>
      <c r="B320" s="7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</row>
    <row r="321" spans="1:18">
      <c r="A321" s="7"/>
      <c r="B321" s="7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</row>
    <row r="322" spans="1:18">
      <c r="A322" s="7"/>
      <c r="B322" s="7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</row>
    <row r="323" spans="1:18">
      <c r="A323" s="7"/>
      <c r="B323" s="7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</row>
    <row r="324" spans="1:18">
      <c r="A324" s="7"/>
      <c r="B324" s="7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</row>
    <row r="325" spans="1:18">
      <c r="A325" s="7"/>
      <c r="B325" s="7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</row>
    <row r="326" spans="1:18">
      <c r="A326" s="7"/>
      <c r="B326" s="7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</row>
    <row r="327" spans="1:18">
      <c r="A327" s="7"/>
      <c r="B327" s="7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</row>
    <row r="328" spans="1:18">
      <c r="A328" s="7"/>
      <c r="B328" s="7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</row>
    <row r="329" spans="1:18">
      <c r="A329" s="7"/>
      <c r="B329" s="7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</row>
    <row r="330" spans="1:18">
      <c r="A330" s="7"/>
      <c r="B330" s="7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</row>
    <row r="331" spans="1:18">
      <c r="A331" s="7"/>
      <c r="B331" s="7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</row>
    <row r="332" spans="1:18">
      <c r="A332" s="7"/>
      <c r="B332" s="7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</row>
    <row r="333" spans="1:18">
      <c r="A333" s="7"/>
      <c r="B333" s="7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</row>
    <row r="334" spans="1:18">
      <c r="A334" s="7"/>
      <c r="B334" s="7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</row>
    <row r="335" spans="1:18">
      <c r="A335" s="7"/>
      <c r="B335" s="7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</row>
    <row r="336" spans="1:18">
      <c r="A336" s="7"/>
      <c r="B336" s="7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</row>
    <row r="337" spans="1:18">
      <c r="A337" s="7"/>
      <c r="B337" s="7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</row>
    <row r="338" spans="1:18">
      <c r="A338" s="7"/>
      <c r="B338" s="7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</row>
    <row r="339" spans="1:18">
      <c r="A339" s="7"/>
      <c r="B339" s="7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</row>
    <row r="340" spans="1:18">
      <c r="A340" s="7"/>
      <c r="B340" s="7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</row>
    <row r="341" spans="1:18">
      <c r="A341" s="7"/>
      <c r="B341" s="7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</row>
    <row r="342" spans="1:18">
      <c r="A342" s="7"/>
      <c r="B342" s="7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</row>
    <row r="343" spans="1:18">
      <c r="A343" s="7"/>
      <c r="B343" s="7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</row>
    <row r="344" spans="1:18">
      <c r="A344" s="7"/>
      <c r="B344" s="7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</row>
    <row r="345" spans="1:18">
      <c r="A345" s="7"/>
      <c r="B345" s="7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</row>
    <row r="346" spans="1:18">
      <c r="A346" s="7"/>
      <c r="B346" s="7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</row>
    <row r="347" spans="1:18">
      <c r="A347" s="7"/>
      <c r="B347" s="7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</row>
    <row r="348" spans="1:18">
      <c r="A348" s="7"/>
      <c r="B348" s="7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</row>
    <row r="349" spans="1:18">
      <c r="A349" s="7"/>
      <c r="B349" s="7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</row>
    <row r="350" spans="1:18">
      <c r="A350" s="7"/>
      <c r="B350" s="7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</row>
    <row r="351" spans="1:18">
      <c r="A351" s="7"/>
      <c r="B351" s="7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</row>
    <row r="352" spans="1:18">
      <c r="A352" s="7"/>
      <c r="B352" s="7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</row>
    <row r="353" spans="1:18">
      <c r="A353" s="7"/>
      <c r="B353" s="7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</row>
    <row r="354" spans="1:18">
      <c r="A354" s="7"/>
      <c r="B354" s="7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</row>
    <row r="355" spans="1:18">
      <c r="A355" s="7"/>
      <c r="B355" s="7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</row>
    <row r="356" spans="1:18">
      <c r="A356" s="7"/>
      <c r="B356" s="7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</row>
    <row r="357" spans="1:18">
      <c r="A357" s="7"/>
      <c r="B357" s="7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</row>
    <row r="358" spans="1:18">
      <c r="A358" s="7"/>
      <c r="B358" s="7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</row>
    <row r="359" spans="1:18">
      <c r="A359" s="7"/>
      <c r="B359" s="7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</row>
    <row r="360" spans="1:18">
      <c r="A360" s="7"/>
      <c r="B360" s="7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</row>
    <row r="361" spans="1:18">
      <c r="A361" s="7"/>
      <c r="B361" s="7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</row>
    <row r="362" spans="1:18">
      <c r="A362" s="7"/>
      <c r="B362" s="7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</row>
    <row r="363" spans="1:18">
      <c r="A363" s="7"/>
      <c r="B363" s="7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</row>
    <row r="364" spans="1:18">
      <c r="A364" s="7"/>
      <c r="B364" s="7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</row>
    <row r="365" spans="1:18">
      <c r="A365" s="7"/>
      <c r="B365" s="7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</row>
    <row r="366" spans="1:18">
      <c r="A366" s="7"/>
      <c r="B366" s="7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</row>
    <row r="367" spans="1:18">
      <c r="A367" s="7"/>
      <c r="B367" s="7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</row>
    <row r="368" spans="1:18">
      <c r="A368" s="7"/>
      <c r="B368" s="7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</row>
    <row r="369" spans="1:18">
      <c r="A369" s="7"/>
      <c r="B369" s="7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</row>
    <row r="370" spans="1:18">
      <c r="A370" s="7"/>
      <c r="B370" s="7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</row>
    <row r="371" spans="1:18">
      <c r="A371" s="7"/>
      <c r="B371" s="7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</row>
    <row r="372" spans="1:18">
      <c r="A372" s="7"/>
      <c r="B372" s="7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</row>
    <row r="373" spans="1:18">
      <c r="A373" s="7"/>
      <c r="B373" s="7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</row>
    <row r="374" spans="1:18">
      <c r="A374" s="7"/>
      <c r="B374" s="7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</row>
    <row r="375" spans="1:18">
      <c r="A375" s="7"/>
      <c r="B375" s="7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</row>
    <row r="376" spans="1:18">
      <c r="A376" s="7"/>
      <c r="B376" s="7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</row>
    <row r="377" spans="1:18">
      <c r="A377" s="7"/>
      <c r="B377" s="7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</row>
    <row r="378" spans="1:18">
      <c r="A378" s="7"/>
      <c r="B378" s="7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</row>
    <row r="379" spans="1:18">
      <c r="A379" s="7"/>
      <c r="B379" s="7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</row>
    <row r="380" spans="1:18">
      <c r="A380" s="7"/>
      <c r="B380" s="7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</row>
    <row r="381" spans="1:18">
      <c r="A381" s="7"/>
      <c r="B381" s="7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</row>
    <row r="382" spans="1:18">
      <c r="A382" s="7"/>
      <c r="B382" s="7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</row>
    <row r="383" spans="1:18">
      <c r="A383" s="7"/>
      <c r="B383" s="7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</row>
    <row r="384" spans="1:18">
      <c r="A384" s="7"/>
      <c r="B384" s="7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</row>
    <row r="385" spans="1:18">
      <c r="A385" s="7"/>
      <c r="B385" s="7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</row>
    <row r="386" spans="1:18">
      <c r="A386" s="7"/>
      <c r="B386" s="7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</row>
    <row r="387" spans="1:18">
      <c r="A387" s="7"/>
      <c r="B387" s="7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</row>
    <row r="388" spans="1:18">
      <c r="A388" s="7"/>
      <c r="B388" s="7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</row>
    <row r="389" spans="1:18">
      <c r="A389" s="7"/>
      <c r="B389" s="7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</row>
    <row r="390" spans="1:18">
      <c r="A390" s="7"/>
      <c r="B390" s="7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</row>
    <row r="391" spans="1:18">
      <c r="A391" s="7"/>
      <c r="B391" s="7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</row>
    <row r="392" spans="1:18">
      <c r="A392" s="7"/>
      <c r="B392" s="7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</row>
    <row r="393" spans="1:18">
      <c r="A393" s="7"/>
      <c r="B393" s="7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</row>
    <row r="394" spans="1:18">
      <c r="A394" s="7"/>
      <c r="B394" s="7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</row>
    <row r="395" spans="1:18">
      <c r="A395" s="7"/>
      <c r="B395" s="7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</row>
    <row r="396" spans="1:18">
      <c r="A396" s="7"/>
      <c r="B396" s="7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</row>
    <row r="397" spans="1:18">
      <c r="A397" s="7"/>
      <c r="B397" s="7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</row>
    <row r="398" spans="1:18">
      <c r="A398" s="7"/>
      <c r="B398" s="7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</row>
    <row r="399" spans="1:18">
      <c r="A399" s="7"/>
      <c r="B399" s="7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</row>
    <row r="400" spans="1:18">
      <c r="A400" s="7"/>
      <c r="B400" s="7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</row>
    <row r="401" spans="1:18">
      <c r="A401" s="7"/>
      <c r="B401" s="7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</row>
    <row r="402" spans="1:18">
      <c r="A402" s="7"/>
      <c r="B402" s="7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</row>
    <row r="403" spans="1:18">
      <c r="A403" s="7"/>
      <c r="B403" s="7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</row>
    <row r="404" spans="1:18">
      <c r="A404" s="7"/>
      <c r="B404" s="7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</row>
    <row r="405" spans="1:18">
      <c r="A405" s="7"/>
      <c r="B405" s="7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</row>
    <row r="406" spans="1:18">
      <c r="A406" s="7"/>
      <c r="B406" s="7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</row>
    <row r="407" spans="1:18">
      <c r="A407" s="7"/>
      <c r="B407" s="7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</row>
    <row r="408" spans="1:18">
      <c r="A408" s="7"/>
      <c r="B408" s="7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</row>
    <row r="409" spans="1:18">
      <c r="A409" s="7"/>
      <c r="B409" s="7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</row>
    <row r="410" spans="1:18">
      <c r="A410" s="7"/>
      <c r="B410" s="7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</row>
    <row r="411" spans="1:18">
      <c r="A411" s="7"/>
      <c r="B411" s="7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</row>
    <row r="412" spans="1:18">
      <c r="A412" s="7"/>
      <c r="B412" s="7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</row>
    <row r="413" spans="1:18">
      <c r="A413" s="7"/>
      <c r="B413" s="7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</row>
    <row r="414" spans="1:18">
      <c r="A414" s="7"/>
      <c r="B414" s="7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</row>
    <row r="415" spans="1:18">
      <c r="A415" s="7"/>
      <c r="B415" s="7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</row>
    <row r="416" spans="1:18">
      <c r="A416" s="7"/>
      <c r="B416" s="7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</row>
    <row r="417" spans="1:18">
      <c r="A417" s="7"/>
      <c r="B417" s="7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</row>
    <row r="418" spans="1:18">
      <c r="A418" s="7"/>
      <c r="B418" s="7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</row>
    <row r="419" spans="1:18">
      <c r="A419" s="7"/>
      <c r="B419" s="7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</row>
    <row r="420" spans="1:18">
      <c r="A420" s="7"/>
      <c r="B420" s="7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</row>
    <row r="421" spans="1:18">
      <c r="A421" s="7"/>
      <c r="B421" s="7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</row>
    <row r="422" spans="1:18">
      <c r="A422" s="7"/>
      <c r="B422" s="7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</row>
    <row r="423" spans="1:18">
      <c r="A423" s="7"/>
      <c r="B423" s="7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</row>
    <row r="424" spans="1:18">
      <c r="A424" s="7"/>
      <c r="B424" s="7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</row>
    <row r="425" spans="1:18">
      <c r="A425" s="7"/>
      <c r="B425" s="7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</row>
    <row r="426" spans="1:18">
      <c r="A426" s="7"/>
      <c r="B426" s="7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</row>
    <row r="427" spans="1:18">
      <c r="A427" s="7"/>
      <c r="B427" s="7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</row>
    <row r="428" spans="1:18">
      <c r="A428" s="7"/>
      <c r="B428" s="7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</row>
    <row r="429" spans="1:18">
      <c r="A429" s="7"/>
      <c r="B429" s="7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</row>
    <row r="430" spans="1:18">
      <c r="A430" s="7"/>
      <c r="B430" s="7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</row>
    <row r="431" spans="1:18">
      <c r="A431" s="7"/>
      <c r="B431" s="7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</row>
    <row r="432" spans="1:18">
      <c r="A432" s="7"/>
      <c r="B432" s="7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</row>
    <row r="433" spans="1:18">
      <c r="A433" s="7"/>
      <c r="B433" s="7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</row>
    <row r="434" spans="1:18">
      <c r="A434" s="7"/>
      <c r="B434" s="7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</row>
    <row r="435" spans="1:18">
      <c r="A435" s="7"/>
      <c r="B435" s="7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</row>
    <row r="436" spans="1:18">
      <c r="A436" s="7"/>
      <c r="B436" s="7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</row>
    <row r="437" spans="1:18">
      <c r="A437" s="7"/>
      <c r="B437" s="7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</row>
    <row r="438" spans="1:18">
      <c r="A438" s="7"/>
      <c r="B438" s="7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</row>
    <row r="439" spans="1:18">
      <c r="A439" s="7"/>
      <c r="B439" s="7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</row>
    <row r="440" spans="1:18">
      <c r="A440" s="7"/>
      <c r="B440" s="7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</row>
    <row r="441" spans="1:18">
      <c r="A441" s="7"/>
      <c r="B441" s="7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</row>
    <row r="442" spans="1:18">
      <c r="A442" s="7"/>
      <c r="B442" s="7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</row>
    <row r="443" spans="1:18">
      <c r="A443" s="7"/>
      <c r="B443" s="7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</row>
    <row r="444" spans="1:18">
      <c r="A444" s="7"/>
      <c r="B444" s="7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</row>
    <row r="445" spans="1:18">
      <c r="A445" s="7"/>
      <c r="B445" s="7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</row>
    <row r="446" spans="1:18">
      <c r="A446" s="7"/>
      <c r="B446" s="7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</row>
    <row r="447" spans="1:18">
      <c r="A447" s="7"/>
      <c r="B447" s="7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</row>
    <row r="448" spans="1:18">
      <c r="A448" s="7"/>
      <c r="B448" s="7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</row>
    <row r="449" spans="1:18">
      <c r="A449" s="7"/>
      <c r="B449" s="7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</row>
    <row r="450" spans="1:18">
      <c r="A450" s="7"/>
      <c r="B450" s="7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</row>
    <row r="451" spans="1:18">
      <c r="A451" s="7"/>
      <c r="B451" s="7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</row>
    <row r="452" spans="1:18">
      <c r="A452" s="7"/>
      <c r="B452" s="7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</row>
    <row r="453" spans="1:18">
      <c r="A453" s="7"/>
      <c r="B453" s="7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</row>
    <row r="454" spans="1:18">
      <c r="A454" s="7"/>
      <c r="B454" s="7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</row>
    <row r="455" spans="1:18">
      <c r="A455" s="7"/>
      <c r="B455" s="7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</row>
    <row r="456" spans="1:18">
      <c r="A456" s="7"/>
      <c r="B456" s="7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</row>
    <row r="457" spans="1:18">
      <c r="A457" s="7"/>
      <c r="B457" s="7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</row>
    <row r="458" spans="1:18">
      <c r="A458" s="7"/>
      <c r="B458" s="7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</row>
    <row r="459" spans="1:18">
      <c r="A459" s="7"/>
      <c r="B459" s="7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</row>
    <row r="460" spans="1:18">
      <c r="A460" s="7"/>
      <c r="B460" s="7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</row>
    <row r="461" spans="1:18">
      <c r="A461" s="7"/>
      <c r="B461" s="7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</row>
    <row r="462" spans="1:18">
      <c r="A462" s="7"/>
      <c r="B462" s="7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</row>
    <row r="463" spans="1:18">
      <c r="A463" s="7"/>
      <c r="B463" s="7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</row>
    <row r="464" spans="1:18">
      <c r="A464" s="7"/>
      <c r="B464" s="7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</row>
    <row r="465" spans="1:18">
      <c r="A465" s="7"/>
      <c r="B465" s="7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</row>
    <row r="466" spans="1:18">
      <c r="A466" s="7"/>
      <c r="B466" s="7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</row>
    <row r="467" spans="1:18">
      <c r="A467" s="7"/>
      <c r="B467" s="7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</row>
    <row r="468" spans="1:18">
      <c r="A468" s="7"/>
      <c r="B468" s="7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</row>
    <row r="469" spans="1:18">
      <c r="A469" s="7"/>
      <c r="B469" s="7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</row>
    <row r="470" spans="1:18">
      <c r="A470" s="7"/>
      <c r="B470" s="7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</row>
    <row r="471" spans="1:18">
      <c r="A471" s="7"/>
      <c r="B471" s="7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</row>
    <row r="472" spans="1:18">
      <c r="A472" s="7"/>
      <c r="B472" s="7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</row>
    <row r="473" spans="1:18">
      <c r="A473" s="7"/>
      <c r="B473" s="7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</row>
    <row r="474" spans="1:18">
      <c r="A474" s="7"/>
      <c r="B474" s="7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</row>
    <row r="475" spans="1:18">
      <c r="A475" s="7"/>
      <c r="B475" s="7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</row>
    <row r="476" spans="1:18">
      <c r="A476" s="7"/>
      <c r="B476" s="7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</row>
    <row r="477" spans="1:18">
      <c r="A477" s="7"/>
      <c r="B477" s="7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</row>
    <row r="478" spans="1:18">
      <c r="A478" s="7"/>
      <c r="B478" s="7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</row>
    <row r="479" spans="1:18">
      <c r="A479" s="7"/>
      <c r="B479" s="7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</row>
    <row r="480" spans="1:18">
      <c r="A480" s="7"/>
      <c r="B480" s="7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</row>
    <row r="481" spans="1:18">
      <c r="A481" s="7"/>
      <c r="B481" s="7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</row>
    <row r="482" spans="1:18">
      <c r="A482" s="7"/>
      <c r="B482" s="7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</row>
    <row r="483" spans="1:18">
      <c r="A483" s="7"/>
      <c r="B483" s="7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</row>
    <row r="484" spans="1:18">
      <c r="A484" s="7"/>
      <c r="B484" s="7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</row>
    <row r="485" spans="1:18">
      <c r="A485" s="7"/>
      <c r="B485" s="7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</row>
    <row r="486" spans="1:18">
      <c r="A486" s="7"/>
      <c r="B486" s="7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</row>
    <row r="487" spans="1:18">
      <c r="A487" s="7"/>
      <c r="B487" s="7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</row>
    <row r="488" spans="1:18">
      <c r="A488" s="7"/>
      <c r="B488" s="7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</row>
    <row r="489" spans="1:18">
      <c r="A489" s="7"/>
      <c r="B489" s="7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</row>
    <row r="490" spans="1:18">
      <c r="A490" s="7"/>
      <c r="B490" s="7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</row>
    <row r="491" spans="1:18">
      <c r="A491" s="7"/>
      <c r="B491" s="7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</row>
    <row r="492" spans="1:18">
      <c r="A492" s="7"/>
      <c r="B492" s="7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</row>
    <row r="493" spans="1:18">
      <c r="A493" s="7"/>
      <c r="B493" s="7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</row>
    <row r="494" spans="1:18">
      <c r="A494" s="7"/>
      <c r="B494" s="7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</row>
    <row r="495" spans="1:18">
      <c r="A495" s="7"/>
      <c r="B495" s="7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</row>
    <row r="496" spans="1:18">
      <c r="A496" s="7"/>
      <c r="B496" s="7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</row>
    <row r="497" spans="1:18">
      <c r="A497" s="7"/>
      <c r="B497" s="7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</row>
    <row r="498" spans="1:18">
      <c r="A498" s="7"/>
      <c r="B498" s="7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</row>
    <row r="499" spans="1:18">
      <c r="A499" s="7"/>
      <c r="B499" s="7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</row>
    <row r="500" spans="1:18">
      <c r="A500" s="7"/>
      <c r="B500" s="7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</row>
    <row r="501" spans="1:18">
      <c r="A501" s="7"/>
      <c r="B501" s="7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</row>
    <row r="502" spans="1:18">
      <c r="A502" s="7"/>
      <c r="B502" s="7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</row>
    <row r="503" spans="1:18">
      <c r="A503" s="7"/>
      <c r="B503" s="7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</row>
    <row r="504" spans="1:18">
      <c r="A504" s="7"/>
      <c r="B504" s="7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</row>
    <row r="505" spans="1:18">
      <c r="A505" s="7"/>
      <c r="B505" s="7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</row>
    <row r="506" spans="1:18">
      <c r="A506" s="7"/>
      <c r="B506" s="7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</row>
    <row r="507" spans="1:18">
      <c r="A507" s="7"/>
      <c r="B507" s="7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</row>
    <row r="508" spans="1:18">
      <c r="A508" s="7"/>
      <c r="B508" s="7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</row>
    <row r="509" spans="1:18">
      <c r="A509" s="7"/>
      <c r="B509" s="7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</row>
    <row r="510" spans="1:18">
      <c r="A510" s="7"/>
      <c r="B510" s="7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</row>
    <row r="511" spans="1:18">
      <c r="A511" s="7"/>
      <c r="B511" s="7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</row>
    <row r="512" spans="1:18">
      <c r="A512" s="7"/>
      <c r="B512" s="7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</row>
    <row r="513" spans="1:18">
      <c r="A513" s="7"/>
      <c r="B513" s="7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</row>
    <row r="514" spans="1:18">
      <c r="A514" s="7"/>
      <c r="B514" s="7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</row>
    <row r="515" spans="1:18">
      <c r="A515" s="7"/>
      <c r="B515" s="7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</row>
    <row r="516" spans="1:18">
      <c r="A516" s="7"/>
      <c r="B516" s="7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</row>
    <row r="517" spans="1:18">
      <c r="A517" s="7"/>
      <c r="B517" s="7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</row>
    <row r="518" spans="1:18">
      <c r="A518" s="7"/>
      <c r="B518" s="7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</row>
    <row r="519" spans="1:18">
      <c r="A519" s="7"/>
      <c r="B519" s="7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</row>
    <row r="520" spans="1:18">
      <c r="A520" s="7"/>
      <c r="B520" s="7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</row>
    <row r="521" spans="1:18">
      <c r="A521" s="7"/>
      <c r="B521" s="7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</row>
    <row r="522" spans="1:18">
      <c r="A522" s="7"/>
      <c r="B522" s="7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</row>
    <row r="523" spans="1:18">
      <c r="A523" s="7"/>
      <c r="B523" s="7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</row>
    <row r="524" spans="1:18">
      <c r="A524" s="7"/>
      <c r="B524" s="7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</row>
    <row r="525" spans="1:18">
      <c r="A525" s="7"/>
      <c r="B525" s="7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</row>
    <row r="526" spans="1:18">
      <c r="A526" s="7"/>
      <c r="B526" s="7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</row>
    <row r="527" spans="1:18">
      <c r="A527" s="7"/>
      <c r="B527" s="7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</row>
    <row r="528" spans="1:18">
      <c r="A528" s="7"/>
      <c r="B528" s="7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</row>
    <row r="529" spans="1:18">
      <c r="A529" s="7"/>
      <c r="B529" s="7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</row>
    <row r="530" spans="1:18">
      <c r="A530" s="7"/>
      <c r="B530" s="7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</row>
    <row r="531" spans="1:18">
      <c r="A531" s="7"/>
      <c r="B531" s="7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</row>
    <row r="532" spans="1:18">
      <c r="A532" s="7"/>
      <c r="B532" s="7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</row>
    <row r="533" spans="1:18">
      <c r="A533" s="7"/>
      <c r="B533" s="7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</row>
    <row r="534" spans="1:18">
      <c r="A534" s="7"/>
      <c r="B534" s="7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</row>
    <row r="535" spans="1:18">
      <c r="A535" s="7"/>
      <c r="B535" s="7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</row>
    <row r="536" spans="1:18">
      <c r="A536" s="7"/>
      <c r="B536" s="7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</row>
    <row r="537" spans="1:18">
      <c r="A537" s="7"/>
      <c r="B537" s="7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</row>
    <row r="538" spans="1:18">
      <c r="A538" s="7"/>
      <c r="B538" s="7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</row>
    <row r="539" spans="1:18">
      <c r="A539" s="7"/>
      <c r="B539" s="7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</row>
    <row r="540" spans="1:18">
      <c r="A540" s="7"/>
      <c r="B540" s="7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</row>
    <row r="541" spans="1:18">
      <c r="A541" s="7"/>
      <c r="B541" s="7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</row>
    <row r="542" spans="1:18">
      <c r="A542" s="7"/>
      <c r="B542" s="7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</row>
    <row r="543" spans="1:18">
      <c r="A543" s="7"/>
      <c r="B543" s="7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</row>
    <row r="544" spans="1:18">
      <c r="A544" s="7"/>
      <c r="B544" s="7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</row>
    <row r="545" spans="1:18">
      <c r="A545" s="7"/>
      <c r="B545" s="7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</row>
    <row r="546" spans="1:18">
      <c r="A546" s="7"/>
      <c r="B546" s="7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</row>
    <row r="547" spans="1:18">
      <c r="A547" s="7"/>
      <c r="B547" s="7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</row>
    <row r="548" spans="1:18">
      <c r="A548" s="7"/>
      <c r="B548" s="7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</row>
    <row r="549" spans="1:18">
      <c r="A549" s="7"/>
      <c r="B549" s="7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</row>
    <row r="550" spans="1:18">
      <c r="A550" s="7"/>
      <c r="B550" s="7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</row>
    <row r="551" spans="1:18">
      <c r="A551" s="7"/>
      <c r="B551" s="7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</row>
    <row r="552" spans="1:18">
      <c r="A552" s="7"/>
      <c r="B552" s="7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</row>
    <row r="553" spans="1:18">
      <c r="A553" s="7"/>
      <c r="B553" s="7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</row>
    <row r="554" spans="1:18">
      <c r="A554" s="7"/>
      <c r="B554" s="7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</row>
    <row r="555" spans="1:18">
      <c r="A555" s="7"/>
      <c r="B555" s="7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</row>
    <row r="556" spans="1:18">
      <c r="A556" s="7"/>
      <c r="B556" s="7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</row>
    <row r="557" spans="1:18">
      <c r="A557" s="7"/>
      <c r="B557" s="7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</row>
    <row r="558" spans="1:18">
      <c r="A558" s="7"/>
      <c r="B558" s="7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</row>
    <row r="559" spans="1:18">
      <c r="A559" s="7"/>
      <c r="B559" s="7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</row>
    <row r="560" spans="1:18">
      <c r="A560" s="7"/>
      <c r="B560" s="7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</row>
    <row r="561" spans="1:18">
      <c r="A561" s="7"/>
      <c r="B561" s="7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</row>
    <row r="562" spans="1:18">
      <c r="A562" s="7"/>
      <c r="B562" s="7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</row>
    <row r="563" spans="1:18">
      <c r="A563" s="7"/>
      <c r="B563" s="7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</row>
    <row r="564" spans="1:18">
      <c r="A564" s="7"/>
      <c r="B564" s="7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</row>
    <row r="565" spans="1:18">
      <c r="A565" s="7"/>
      <c r="B565" s="7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</row>
    <row r="566" spans="1:18">
      <c r="A566" s="7"/>
      <c r="B566" s="7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</row>
    <row r="567" spans="1:18">
      <c r="A567" s="7"/>
      <c r="B567" s="7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</row>
    <row r="568" spans="1:18">
      <c r="A568" s="7"/>
      <c r="B568" s="7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</row>
    <row r="569" spans="1:18">
      <c r="A569" s="7"/>
      <c r="B569" s="7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</row>
    <row r="570" spans="1:18">
      <c r="A570" s="7"/>
      <c r="B570" s="7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</row>
    <row r="571" spans="1:18">
      <c r="A571" s="7"/>
      <c r="B571" s="7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</row>
    <row r="572" spans="1:18">
      <c r="A572" s="7"/>
      <c r="B572" s="7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</row>
    <row r="573" spans="1:18">
      <c r="A573" s="7"/>
      <c r="B573" s="7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</row>
    <row r="574" spans="1:18">
      <c r="A574" s="7"/>
      <c r="B574" s="7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</row>
    <row r="575" spans="1:18">
      <c r="A575" s="7"/>
      <c r="B575" s="7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</row>
    <row r="576" spans="1:18">
      <c r="A576" s="7"/>
      <c r="B576" s="7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</row>
    <row r="577" spans="1:18">
      <c r="A577" s="7"/>
      <c r="B577" s="7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</row>
    <row r="578" spans="1:18">
      <c r="A578" s="7"/>
      <c r="B578" s="7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</row>
    <row r="579" spans="1:18">
      <c r="A579" s="7"/>
      <c r="B579" s="7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</row>
    <row r="580" spans="1:18">
      <c r="A580" s="7"/>
      <c r="B580" s="7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</row>
    <row r="581" spans="1:18">
      <c r="A581" s="7"/>
      <c r="B581" s="7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</row>
    <row r="582" spans="1:18">
      <c r="A582" s="7"/>
      <c r="B582" s="7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</row>
    <row r="583" spans="1:18">
      <c r="A583" s="7"/>
      <c r="B583" s="7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</row>
    <row r="584" spans="1:18">
      <c r="A584" s="7"/>
      <c r="B584" s="7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</row>
    <row r="585" spans="1:18">
      <c r="A585" s="7"/>
      <c r="B585" s="7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</row>
    <row r="586" spans="1:18">
      <c r="A586" s="7"/>
      <c r="B586" s="7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</row>
    <row r="587" spans="1:18">
      <c r="A587" s="7"/>
      <c r="B587" s="7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</row>
    <row r="588" spans="1:18">
      <c r="A588" s="7"/>
      <c r="B588" s="7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</row>
    <row r="589" spans="1:18">
      <c r="A589" s="7"/>
      <c r="B589" s="7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</row>
    <row r="590" spans="1:18">
      <c r="A590" s="7"/>
      <c r="B590" s="7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</row>
    <row r="591" spans="1:18">
      <c r="A591" s="7"/>
      <c r="B591" s="7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</row>
    <row r="592" spans="1:18">
      <c r="A592" s="7"/>
      <c r="B592" s="7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</row>
    <row r="593" spans="1:18">
      <c r="A593" s="7"/>
      <c r="B593" s="7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</row>
    <row r="594" spans="1:18">
      <c r="A594" s="7"/>
      <c r="B594" s="7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</row>
    <row r="595" spans="1:18">
      <c r="A595" s="7"/>
      <c r="B595" s="7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</row>
    <row r="596" spans="1:18">
      <c r="A596" s="7"/>
      <c r="B596" s="7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</row>
    <row r="597" spans="1:18">
      <c r="A597" s="7"/>
      <c r="B597" s="7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</row>
    <row r="598" spans="1:18">
      <c r="A598" s="7"/>
      <c r="B598" s="7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</row>
    <row r="599" spans="1:18">
      <c r="A599" s="7"/>
      <c r="B599" s="7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</row>
    <row r="600" spans="1:18">
      <c r="A600" s="7"/>
      <c r="B600" s="7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</row>
    <row r="601" spans="1:18">
      <c r="A601" s="7"/>
      <c r="B601" s="7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</row>
    <row r="602" spans="1:18">
      <c r="A602" s="7"/>
      <c r="B602" s="7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</row>
    <row r="603" spans="1:18">
      <c r="A603" s="7"/>
      <c r="B603" s="7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</row>
    <row r="604" spans="1:18">
      <c r="A604" s="7"/>
      <c r="B604" s="7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</row>
    <row r="605" spans="1:18">
      <c r="A605" s="7"/>
      <c r="B605" s="7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</row>
    <row r="606" spans="1:18">
      <c r="A606" s="7"/>
      <c r="B606" s="7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</row>
    <row r="607" spans="1:18">
      <c r="A607" s="7"/>
      <c r="B607" s="7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</row>
    <row r="608" spans="1:18">
      <c r="A608" s="7"/>
      <c r="B608" s="7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</row>
    <row r="609" spans="1:18">
      <c r="A609" s="7"/>
      <c r="B609" s="7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</row>
    <row r="610" spans="1:18">
      <c r="A610" s="7"/>
      <c r="B610" s="7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</row>
    <row r="611" spans="1:18">
      <c r="A611" s="7"/>
      <c r="B611" s="7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</row>
    <row r="612" spans="1:18">
      <c r="A612" s="7"/>
      <c r="B612" s="7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</row>
    <row r="613" spans="1:18">
      <c r="A613" s="7"/>
      <c r="B613" s="7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</row>
    <row r="614" spans="1:18">
      <c r="A614" s="7"/>
      <c r="B614" s="7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</row>
    <row r="615" spans="1:18">
      <c r="A615" s="7"/>
      <c r="B615" s="7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</row>
    <row r="616" spans="1:18">
      <c r="A616" s="7"/>
      <c r="B616" s="7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</row>
    <row r="617" spans="1:18">
      <c r="A617" s="7"/>
      <c r="B617" s="7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</row>
    <row r="618" spans="1:18">
      <c r="A618" s="7"/>
      <c r="B618" s="7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</row>
    <row r="619" spans="1:18">
      <c r="A619" s="7"/>
      <c r="B619" s="7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</row>
    <row r="620" spans="1:18">
      <c r="A620" s="7"/>
      <c r="B620" s="7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</row>
    <row r="621" spans="1:18">
      <c r="A621" s="7"/>
      <c r="B621" s="7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</row>
    <row r="622" spans="1:18">
      <c r="A622" s="7"/>
      <c r="B622" s="7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</row>
    <row r="623" spans="1:18">
      <c r="A623" s="7"/>
      <c r="B623" s="7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</row>
    <row r="624" spans="1:18">
      <c r="A624" s="7"/>
      <c r="B624" s="7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</row>
    <row r="625" spans="1:18">
      <c r="A625" s="7"/>
      <c r="B625" s="7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</row>
    <row r="626" spans="1:18">
      <c r="A626" s="7"/>
      <c r="B626" s="7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</row>
    <row r="627" spans="1:18">
      <c r="A627" s="7"/>
      <c r="B627" s="7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</row>
    <row r="628" spans="1:18">
      <c r="A628" s="7"/>
      <c r="B628" s="7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</row>
    <row r="629" spans="1:18">
      <c r="A629" s="7"/>
      <c r="B629" s="7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</row>
    <row r="630" spans="1:18">
      <c r="A630" s="7"/>
      <c r="B630" s="7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</row>
    <row r="631" spans="1:18">
      <c r="A631" s="7"/>
      <c r="B631" s="7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</row>
    <row r="632" spans="1:18">
      <c r="A632" s="7"/>
      <c r="B632" s="7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</row>
    <row r="633" spans="1:18">
      <c r="A633" s="7"/>
      <c r="B633" s="7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</row>
    <row r="634" spans="1:18">
      <c r="A634" s="7"/>
      <c r="B634" s="7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</row>
    <row r="635" spans="1:18">
      <c r="A635" s="7"/>
      <c r="B635" s="7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</row>
    <row r="636" spans="1:18">
      <c r="A636" s="7"/>
      <c r="B636" s="7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</row>
    <row r="637" spans="1:18">
      <c r="A637" s="7"/>
      <c r="B637" s="7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</row>
    <row r="638" spans="1:18">
      <c r="A638" s="7"/>
      <c r="B638" s="7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</row>
    <row r="639" spans="1:18">
      <c r="A639" s="7"/>
      <c r="B639" s="7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</row>
    <row r="640" spans="1:18">
      <c r="A640" s="7"/>
      <c r="B640" s="7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</row>
    <row r="641" spans="1:18">
      <c r="A641" s="7"/>
      <c r="B641" s="7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</row>
    <row r="642" spans="1:18">
      <c r="A642" s="7"/>
      <c r="B642" s="7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</row>
    <row r="643" spans="1:18">
      <c r="A643" s="7"/>
      <c r="B643" s="7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</row>
    <row r="644" spans="1:18">
      <c r="A644" s="7"/>
      <c r="B644" s="7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</row>
    <row r="645" spans="1:18">
      <c r="A645" s="7"/>
      <c r="B645" s="7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</row>
    <row r="646" spans="1:18">
      <c r="A646" s="7"/>
      <c r="B646" s="7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</row>
    <row r="647" spans="1:18">
      <c r="A647" s="7"/>
      <c r="B647" s="7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</row>
    <row r="648" spans="1:18">
      <c r="A648" s="7"/>
      <c r="B648" s="7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</row>
    <row r="649" spans="1:18">
      <c r="A649" s="7"/>
      <c r="B649" s="7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</row>
    <row r="650" spans="1:18">
      <c r="A650" s="7"/>
      <c r="B650" s="7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</row>
    <row r="651" spans="1:18">
      <c r="A651" s="7"/>
      <c r="B651" s="7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</row>
    <row r="652" spans="1:18">
      <c r="A652" s="7"/>
      <c r="B652" s="7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</row>
    <row r="653" spans="1:18">
      <c r="A653" s="7"/>
      <c r="B653" s="7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</row>
    <row r="654" spans="1:18">
      <c r="A654" s="7"/>
      <c r="B654" s="7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</row>
    <row r="655" spans="1:18">
      <c r="A655" s="7"/>
      <c r="B655" s="7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</row>
    <row r="656" spans="1:18">
      <c r="A656" s="7"/>
      <c r="B656" s="7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</row>
    <row r="657" spans="1:18">
      <c r="A657" s="7"/>
      <c r="B657" s="7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</row>
    <row r="658" spans="1:18">
      <c r="A658" s="7"/>
      <c r="B658" s="7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</row>
    <row r="659" spans="1:18">
      <c r="A659" s="7"/>
      <c r="B659" s="7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</row>
    <row r="660" spans="1:18">
      <c r="A660" s="7"/>
      <c r="B660" s="7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</row>
    <row r="661" spans="1:18">
      <c r="A661" s="7"/>
      <c r="B661" s="7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</row>
    <row r="662" spans="1:18">
      <c r="A662" s="7"/>
      <c r="B662" s="7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</row>
    <row r="663" spans="1:18">
      <c r="A663" s="7"/>
      <c r="B663" s="7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</row>
    <row r="664" spans="1:18">
      <c r="A664" s="7"/>
      <c r="B664" s="7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</row>
    <row r="665" spans="1:18">
      <c r="A665" s="7"/>
      <c r="B665" s="7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</row>
    <row r="666" spans="1:18">
      <c r="A666" s="7"/>
      <c r="B666" s="7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</row>
    <row r="667" spans="1:18">
      <c r="A667" s="7"/>
      <c r="B667" s="7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</row>
    <row r="668" spans="1:18">
      <c r="A668" s="7"/>
      <c r="B668" s="7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</row>
    <row r="669" spans="1:18">
      <c r="A669" s="7"/>
      <c r="B669" s="7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</row>
    <row r="670" spans="1:18">
      <c r="A670" s="7"/>
      <c r="B670" s="7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</row>
    <row r="671" spans="1:18">
      <c r="A671" s="7"/>
      <c r="B671" s="7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</row>
    <row r="672" spans="1:18">
      <c r="A672" s="7"/>
      <c r="B672" s="7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</row>
    <row r="673" spans="1:18">
      <c r="A673" s="7"/>
      <c r="B673" s="7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</row>
    <row r="674" spans="1:18">
      <c r="A674" s="7"/>
      <c r="B674" s="7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</row>
    <row r="675" spans="1:18">
      <c r="A675" s="7"/>
      <c r="B675" s="7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</row>
    <row r="676" spans="1:18">
      <c r="A676" s="7"/>
      <c r="B676" s="7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</row>
    <row r="677" spans="1:18">
      <c r="A677" s="7"/>
      <c r="B677" s="7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</row>
    <row r="678" spans="1:18">
      <c r="A678" s="7"/>
      <c r="B678" s="7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</row>
    <row r="679" spans="1:18">
      <c r="A679" s="7"/>
      <c r="B679" s="7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</row>
    <row r="680" spans="1:18">
      <c r="A680" s="7"/>
      <c r="B680" s="7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</row>
    <row r="681" spans="1:18">
      <c r="A681" s="7"/>
      <c r="B681" s="7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</row>
    <row r="682" spans="1:18">
      <c r="A682" s="7"/>
      <c r="B682" s="7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</row>
    <row r="683" spans="1:18">
      <c r="A683" s="7"/>
      <c r="B683" s="7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</row>
    <row r="684" spans="1:18">
      <c r="A684" s="7"/>
      <c r="B684" s="7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</row>
    <row r="685" spans="1:18">
      <c r="A685" s="7"/>
      <c r="B685" s="7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</row>
    <row r="686" spans="1:18">
      <c r="A686" s="7"/>
      <c r="B686" s="7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</row>
    <row r="687" spans="1:18">
      <c r="A687" s="7"/>
      <c r="B687" s="7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</row>
    <row r="688" spans="1:18">
      <c r="A688" s="7"/>
      <c r="B688" s="7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</row>
    <row r="689" spans="1:18">
      <c r="A689" s="7"/>
      <c r="B689" s="7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</row>
    <row r="690" spans="1:18">
      <c r="A690" s="7"/>
      <c r="B690" s="7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</row>
    <row r="691" spans="1:18">
      <c r="A691" s="7"/>
      <c r="B691" s="7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</row>
    <row r="692" spans="1:18">
      <c r="A692" s="7"/>
      <c r="B692" s="7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</row>
    <row r="693" spans="1:18">
      <c r="A693" s="7"/>
      <c r="B693" s="7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</row>
    <row r="694" spans="1:18">
      <c r="A694" s="7"/>
      <c r="B694" s="7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</row>
    <row r="695" spans="1:18">
      <c r="A695" s="7"/>
      <c r="B695" s="7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</row>
    <row r="696" spans="1:18">
      <c r="A696" s="7"/>
      <c r="B696" s="7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</row>
    <row r="697" spans="1:18">
      <c r="A697" s="7"/>
      <c r="B697" s="7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</row>
    <row r="698" spans="1:18">
      <c r="A698" s="7"/>
      <c r="B698" s="7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</row>
    <row r="699" spans="1:18">
      <c r="A699" s="7"/>
      <c r="B699" s="7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</row>
    <row r="700" spans="1:18">
      <c r="A700" s="7"/>
      <c r="B700" s="7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</row>
    <row r="701" spans="1:18">
      <c r="A701" s="7"/>
      <c r="B701" s="7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</row>
    <row r="702" spans="1:18">
      <c r="A702" s="7"/>
      <c r="B702" s="7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</row>
    <row r="703" spans="1:18">
      <c r="A703" s="7"/>
      <c r="B703" s="7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</row>
    <row r="704" spans="1:18">
      <c r="A704" s="7"/>
      <c r="B704" s="7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</row>
    <row r="705" spans="1:18">
      <c r="A705" s="7"/>
      <c r="B705" s="7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</row>
    <row r="706" spans="1:18">
      <c r="A706" s="7"/>
      <c r="B706" s="7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</row>
    <row r="707" spans="1:18">
      <c r="A707" s="7"/>
      <c r="B707" s="7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</row>
    <row r="708" spans="1:18">
      <c r="A708" s="7"/>
      <c r="B708" s="7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</row>
    <row r="709" spans="1:18">
      <c r="A709" s="7"/>
      <c r="B709" s="7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</row>
    <row r="710" spans="1:18">
      <c r="A710" s="7"/>
      <c r="B710" s="7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</row>
    <row r="711" spans="1:18">
      <c r="A711" s="7"/>
      <c r="B711" s="7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</row>
    <row r="712" spans="1:18">
      <c r="A712" s="7"/>
      <c r="B712" s="7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</row>
    <row r="713" spans="1:18">
      <c r="A713" s="7"/>
      <c r="B713" s="7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</row>
    <row r="714" spans="1:18">
      <c r="A714" s="7"/>
      <c r="B714" s="7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</row>
    <row r="715" spans="1:18">
      <c r="A715" s="7"/>
      <c r="B715" s="7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</row>
    <row r="716" spans="1:18">
      <c r="A716" s="7"/>
      <c r="B716" s="7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</row>
    <row r="717" spans="1:18">
      <c r="A717" s="7"/>
      <c r="B717" s="7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</row>
    <row r="718" spans="1:18">
      <c r="A718" s="7"/>
      <c r="B718" s="7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</row>
    <row r="719" spans="1:18">
      <c r="A719" s="7"/>
      <c r="B719" s="7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</row>
    <row r="720" spans="1:18">
      <c r="A720" s="7"/>
      <c r="B720" s="7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</row>
    <row r="721" spans="1:18">
      <c r="A721" s="7"/>
      <c r="B721" s="7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</row>
    <row r="722" spans="1:18">
      <c r="A722" s="7"/>
      <c r="B722" s="7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</row>
    <row r="723" spans="1:18">
      <c r="A723" s="7"/>
      <c r="B723" s="7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</row>
    <row r="724" spans="1:18">
      <c r="A724" s="7"/>
      <c r="B724" s="7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</row>
    <row r="725" spans="1:18">
      <c r="A725" s="7"/>
      <c r="B725" s="7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</row>
    <row r="726" spans="1:18">
      <c r="A726" s="7"/>
      <c r="B726" s="7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</row>
    <row r="727" spans="1:18">
      <c r="A727" s="7"/>
      <c r="B727" s="7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</row>
    <row r="728" spans="1:18">
      <c r="A728" s="7"/>
      <c r="B728" s="7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</row>
    <row r="729" spans="1:18">
      <c r="A729" s="7"/>
      <c r="B729" s="7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</row>
    <row r="730" spans="1:18">
      <c r="A730" s="7"/>
      <c r="B730" s="7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</row>
    <row r="731" spans="1:18">
      <c r="A731" s="7"/>
      <c r="B731" s="7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</row>
    <row r="732" spans="1:18">
      <c r="A732" s="7"/>
      <c r="B732" s="7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</row>
    <row r="733" spans="1:18">
      <c r="A733" s="7"/>
      <c r="B733" s="7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</row>
    <row r="734" spans="1:18">
      <c r="A734" s="7"/>
      <c r="B734" s="7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</row>
    <row r="735" spans="1:18">
      <c r="A735" s="7"/>
      <c r="B735" s="7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</row>
    <row r="736" spans="1:18">
      <c r="A736" s="7"/>
      <c r="B736" s="7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</row>
    <row r="737" spans="1:18">
      <c r="A737" s="7"/>
      <c r="B737" s="7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</row>
    <row r="738" spans="1:18">
      <c r="A738" s="7"/>
      <c r="B738" s="7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</row>
    <row r="739" spans="1:18">
      <c r="A739" s="7"/>
      <c r="B739" s="7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</row>
    <row r="740" spans="1:18">
      <c r="A740" s="7"/>
      <c r="B740" s="7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</row>
    <row r="741" spans="1:18">
      <c r="A741" s="7"/>
      <c r="B741" s="7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</row>
    <row r="742" spans="1:18">
      <c r="A742" s="7"/>
      <c r="B742" s="7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</row>
    <row r="743" spans="1:18">
      <c r="A743" s="7"/>
      <c r="B743" s="7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</row>
    <row r="744" spans="1:18">
      <c r="A744" s="7"/>
      <c r="B744" s="7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</row>
    <row r="745" spans="1:18">
      <c r="A745" s="7"/>
      <c r="B745" s="7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</row>
    <row r="746" spans="1:18">
      <c r="A746" s="7"/>
      <c r="B746" s="7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</row>
    <row r="747" spans="1:18">
      <c r="A747" s="7"/>
      <c r="B747" s="7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</row>
    <row r="748" spans="1:18">
      <c r="A748" s="7"/>
      <c r="B748" s="7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</row>
    <row r="749" spans="1:18">
      <c r="A749" s="7"/>
      <c r="B749" s="7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</row>
    <row r="750" spans="1:18">
      <c r="A750" s="7"/>
      <c r="B750" s="7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</row>
    <row r="751" spans="1:18">
      <c r="A751" s="7"/>
      <c r="B751" s="7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</row>
    <row r="752" spans="1:18">
      <c r="A752" s="7"/>
      <c r="B752" s="7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</row>
    <row r="753" spans="1:18">
      <c r="A753" s="7"/>
      <c r="B753" s="7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</row>
    <row r="754" spans="1:18">
      <c r="A754" s="7"/>
      <c r="B754" s="7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</row>
    <row r="755" spans="1:18">
      <c r="A755" s="7"/>
      <c r="B755" s="7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</row>
    <row r="756" spans="1:18">
      <c r="A756" s="7"/>
      <c r="B756" s="7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</row>
    <row r="757" spans="1:18">
      <c r="A757" s="7"/>
      <c r="B757" s="7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</row>
    <row r="758" spans="1:18">
      <c r="A758" s="7"/>
      <c r="B758" s="7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</row>
    <row r="759" spans="1:18">
      <c r="A759" s="7"/>
      <c r="B759" s="7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</row>
    <row r="760" spans="1:18">
      <c r="A760" s="7"/>
      <c r="B760" s="7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</row>
    <row r="761" spans="1:18">
      <c r="A761" s="7"/>
      <c r="B761" s="7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</row>
    <row r="762" spans="1:18">
      <c r="A762" s="7"/>
      <c r="B762" s="7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</row>
    <row r="763" spans="1:18">
      <c r="A763" s="7"/>
      <c r="B763" s="7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</row>
    <row r="764" spans="1:18">
      <c r="A764" s="7"/>
      <c r="B764" s="7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</row>
    <row r="765" spans="1:18">
      <c r="A765" s="7"/>
      <c r="B765" s="7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</row>
    <row r="766" spans="1:18">
      <c r="A766" s="7"/>
      <c r="B766" s="7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</row>
    <row r="767" spans="1:18">
      <c r="A767" s="7"/>
      <c r="B767" s="7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</row>
    <row r="768" spans="1:18">
      <c r="A768" s="7"/>
      <c r="B768" s="7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</row>
    <row r="769" spans="1:18">
      <c r="A769" s="7"/>
      <c r="B769" s="7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</row>
    <row r="770" spans="1:18">
      <c r="A770" s="7"/>
      <c r="B770" s="7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</row>
    <row r="771" spans="1:18">
      <c r="A771" s="7"/>
      <c r="B771" s="7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</row>
    <row r="772" spans="1:18">
      <c r="A772" s="7"/>
      <c r="B772" s="7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</row>
    <row r="773" spans="1:18">
      <c r="A773" s="7"/>
      <c r="B773" s="7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</row>
    <row r="774" spans="1:18">
      <c r="A774" s="7"/>
      <c r="B774" s="7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</row>
    <row r="775" spans="1:18">
      <c r="A775" s="7"/>
      <c r="B775" s="7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</row>
    <row r="776" spans="1:18">
      <c r="A776" s="7"/>
      <c r="B776" s="7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</row>
    <row r="777" spans="1:18">
      <c r="A777" s="7"/>
      <c r="B777" s="7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</row>
    <row r="778" spans="1:18">
      <c r="A778" s="7"/>
      <c r="B778" s="7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</row>
    <row r="779" spans="1:18">
      <c r="A779" s="7"/>
      <c r="B779" s="7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</row>
    <row r="780" spans="1:18">
      <c r="A780" s="7"/>
      <c r="B780" s="7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</row>
    <row r="781" spans="1:18">
      <c r="A781" s="7"/>
      <c r="B781" s="7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</row>
    <row r="782" spans="1:18">
      <c r="A782" s="7"/>
      <c r="B782" s="7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</row>
    <row r="783" spans="1:18">
      <c r="A783" s="7"/>
      <c r="B783" s="7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</row>
    <row r="784" spans="1:18">
      <c r="A784" s="7"/>
      <c r="B784" s="7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</row>
    <row r="785" spans="1:18">
      <c r="A785" s="7"/>
      <c r="B785" s="7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</row>
    <row r="786" spans="1:18">
      <c r="A786" s="7"/>
      <c r="B786" s="7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</row>
    <row r="787" spans="1:18">
      <c r="A787" s="7"/>
      <c r="B787" s="7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</row>
    <row r="788" spans="1:18">
      <c r="A788" s="7"/>
      <c r="B788" s="7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</row>
    <row r="789" spans="1:18">
      <c r="A789" s="7"/>
      <c r="B789" s="7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</row>
    <row r="790" spans="1:18">
      <c r="A790" s="7"/>
      <c r="B790" s="7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</row>
    <row r="791" spans="1:18">
      <c r="A791" s="7"/>
      <c r="B791" s="7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</row>
    <row r="792" spans="1:18">
      <c r="A792" s="7"/>
      <c r="B792" s="7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</row>
    <row r="793" spans="1:18">
      <c r="A793" s="7"/>
      <c r="B793" s="7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</row>
    <row r="794" spans="1:18">
      <c r="A794" s="7"/>
      <c r="B794" s="7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</row>
    <row r="795" spans="1:18">
      <c r="A795" s="7"/>
      <c r="B795" s="7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</row>
    <row r="796" spans="1:18">
      <c r="A796" s="7"/>
      <c r="B796" s="7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</row>
    <row r="797" spans="1:18">
      <c r="A797" s="7"/>
      <c r="B797" s="7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</row>
    <row r="798" spans="1:18">
      <c r="A798" s="7"/>
      <c r="B798" s="7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</row>
    <row r="799" spans="1:18">
      <c r="A799" s="7"/>
      <c r="B799" s="7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</row>
    <row r="800" spans="1:18">
      <c r="A800" s="7"/>
      <c r="B800" s="7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</row>
    <row r="801" spans="1:18">
      <c r="A801" s="7"/>
      <c r="B801" s="7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</row>
    <row r="802" spans="1:18">
      <c r="A802" s="7"/>
      <c r="B802" s="7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</row>
    <row r="803" spans="1:18">
      <c r="A803" s="7"/>
      <c r="B803" s="7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</row>
    <row r="804" spans="1:18">
      <c r="A804" s="7"/>
      <c r="B804" s="7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</row>
    <row r="805" spans="1:18">
      <c r="A805" s="7"/>
      <c r="B805" s="7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</row>
    <row r="806" spans="1:18">
      <c r="A806" s="7"/>
      <c r="B806" s="7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</row>
    <row r="807" spans="1:18">
      <c r="A807" s="7"/>
      <c r="B807" s="7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</row>
    <row r="808" spans="1:18">
      <c r="A808" s="7"/>
      <c r="B808" s="7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</row>
    <row r="809" spans="1:18">
      <c r="A809" s="7"/>
      <c r="B809" s="7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</row>
    <row r="810" spans="1:18">
      <c r="A810" s="7"/>
      <c r="B810" s="7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</row>
    <row r="811" spans="1:18">
      <c r="A811" s="7"/>
      <c r="B811" s="7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</row>
    <row r="812" spans="1:18">
      <c r="A812" s="7"/>
      <c r="B812" s="7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</row>
    <row r="813" spans="1:18">
      <c r="A813" s="7"/>
      <c r="B813" s="7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</row>
    <row r="814" spans="1:18">
      <c r="A814" s="7"/>
      <c r="B814" s="7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</row>
    <row r="815" spans="1:18">
      <c r="A815" s="7"/>
      <c r="B815" s="7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</row>
    <row r="816" spans="1:18">
      <c r="A816" s="7"/>
      <c r="B816" s="7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</row>
    <row r="817" spans="1:18">
      <c r="A817" s="7"/>
      <c r="B817" s="7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</row>
    <row r="818" spans="1:18">
      <c r="A818" s="7"/>
      <c r="B818" s="7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</row>
    <row r="819" spans="1:18">
      <c r="A819" s="7"/>
      <c r="B819" s="7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</row>
    <row r="820" spans="1:18">
      <c r="A820" s="7"/>
      <c r="B820" s="7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</row>
    <row r="821" spans="1:18">
      <c r="A821" s="7"/>
      <c r="B821" s="7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</row>
    <row r="822" spans="1:18">
      <c r="A822" s="7"/>
      <c r="B822" s="7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</row>
    <row r="823" spans="1:18">
      <c r="A823" s="7"/>
      <c r="B823" s="7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</row>
    <row r="824" spans="1:18">
      <c r="A824" s="7"/>
      <c r="B824" s="7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</row>
    <row r="825" spans="1:18">
      <c r="A825" s="7"/>
      <c r="B825" s="7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</row>
    <row r="826" spans="1:18">
      <c r="A826" s="7"/>
      <c r="B826" s="7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</row>
    <row r="827" spans="1:18">
      <c r="A827" s="7"/>
      <c r="B827" s="7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</row>
    <row r="828" spans="1:18">
      <c r="A828" s="7"/>
      <c r="B828" s="7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</row>
    <row r="829" spans="1:18">
      <c r="A829" s="7"/>
      <c r="B829" s="7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</row>
    <row r="830" spans="1:18">
      <c r="A830" s="7"/>
      <c r="B830" s="7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</row>
    <row r="831" spans="1:18">
      <c r="A831" s="7"/>
      <c r="B831" s="7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</row>
    <row r="832" spans="1:18">
      <c r="A832" s="7"/>
      <c r="B832" s="7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</row>
    <row r="833" spans="1:18">
      <c r="A833" s="7"/>
      <c r="B833" s="7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</row>
    <row r="834" spans="1:18">
      <c r="A834" s="7"/>
      <c r="B834" s="7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</row>
    <row r="835" spans="1:18">
      <c r="A835" s="7"/>
      <c r="B835" s="7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</row>
    <row r="836" spans="1:18">
      <c r="A836" s="7"/>
      <c r="B836" s="7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</row>
    <row r="837" spans="1:18">
      <c r="A837" s="7"/>
      <c r="B837" s="7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</row>
    <row r="838" spans="1:18">
      <c r="A838" s="7"/>
      <c r="B838" s="7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</row>
    <row r="839" spans="1:18">
      <c r="A839" s="7"/>
      <c r="B839" s="7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</row>
    <row r="840" spans="1:18">
      <c r="A840" s="7"/>
      <c r="B840" s="7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</row>
    <row r="841" spans="1:18">
      <c r="A841" s="7"/>
      <c r="B841" s="7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</row>
    <row r="842" spans="1:18">
      <c r="A842" s="7"/>
      <c r="B842" s="7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</row>
    <row r="843" spans="1:18">
      <c r="A843" s="7"/>
      <c r="B843" s="7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</row>
    <row r="844" spans="1:18">
      <c r="A844" s="7"/>
      <c r="B844" s="7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</row>
    <row r="845" spans="1:18">
      <c r="A845" s="7"/>
      <c r="B845" s="7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</row>
    <row r="846" spans="1:18">
      <c r="A846" s="7"/>
      <c r="B846" s="7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</row>
    <row r="847" spans="1:18">
      <c r="A847" s="7"/>
      <c r="B847" s="7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</row>
    <row r="848" spans="1:18">
      <c r="A848" s="7"/>
      <c r="B848" s="7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</row>
    <row r="849" spans="1:18">
      <c r="A849" s="7"/>
      <c r="B849" s="7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</row>
    <row r="850" spans="1:18">
      <c r="A850" s="7"/>
      <c r="B850" s="7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</row>
    <row r="851" spans="1:18">
      <c r="A851" s="7"/>
      <c r="B851" s="7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</row>
    <row r="852" spans="1:18">
      <c r="A852" s="7"/>
      <c r="B852" s="7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</row>
    <row r="853" spans="1:18">
      <c r="A853" s="7"/>
      <c r="B853" s="7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</row>
    <row r="854" spans="1:18">
      <c r="A854" s="7"/>
      <c r="B854" s="7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</row>
    <row r="855" spans="1:18">
      <c r="A855" s="7"/>
      <c r="B855" s="7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</row>
    <row r="856" spans="1:18">
      <c r="A856" s="7"/>
      <c r="B856" s="7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</row>
    <row r="857" spans="1:18">
      <c r="A857" s="7"/>
      <c r="B857" s="7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</row>
    <row r="858" spans="1:18">
      <c r="A858" s="7"/>
      <c r="B858" s="7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</row>
    <row r="859" spans="1:18">
      <c r="A859" s="7"/>
      <c r="B859" s="7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</row>
    <row r="860" spans="1:18">
      <c r="A860" s="7"/>
      <c r="B860" s="7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</row>
    <row r="861" spans="1:18">
      <c r="A861" s="7"/>
      <c r="B861" s="7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</row>
    <row r="862" spans="1:18">
      <c r="A862" s="7"/>
      <c r="B862" s="7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</row>
    <row r="863" spans="1:18">
      <c r="A863" s="7"/>
      <c r="B863" s="7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</row>
    <row r="864" spans="1:18">
      <c r="A864" s="7"/>
      <c r="B864" s="7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</row>
    <row r="865" spans="1:18">
      <c r="A865" s="7"/>
      <c r="B865" s="7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</row>
    <row r="866" spans="1:18">
      <c r="A866" s="7"/>
      <c r="B866" s="7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</row>
    <row r="867" spans="1:18">
      <c r="A867" s="7"/>
      <c r="B867" s="7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</row>
    <row r="868" spans="1:18">
      <c r="A868" s="7"/>
      <c r="B868" s="7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</row>
    <row r="869" spans="1:18">
      <c r="A869" s="7"/>
      <c r="B869" s="7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</row>
    <row r="870" spans="1:18">
      <c r="A870" s="7"/>
      <c r="B870" s="7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</row>
    <row r="871" spans="1:18">
      <c r="A871" s="7"/>
      <c r="B871" s="7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</row>
    <row r="872" spans="1:18">
      <c r="A872" s="7"/>
      <c r="B872" s="7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</row>
    <row r="873" spans="1:18">
      <c r="A873" s="7"/>
      <c r="B873" s="7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</row>
    <row r="874" spans="1:18">
      <c r="A874" s="7"/>
      <c r="B874" s="7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</row>
    <row r="875" spans="1:18">
      <c r="A875" s="7"/>
      <c r="B875" s="7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</row>
    <row r="876" spans="1:18">
      <c r="A876" s="7"/>
      <c r="B876" s="7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</row>
    <row r="877" spans="1:18">
      <c r="A877" s="7"/>
      <c r="B877" s="7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</row>
    <row r="878" spans="1:18">
      <c r="A878" s="7"/>
      <c r="B878" s="7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</row>
    <row r="879" spans="1:18">
      <c r="A879" s="7"/>
      <c r="B879" s="7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</row>
    <row r="880" spans="1:18">
      <c r="A880" s="7"/>
      <c r="B880" s="7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</row>
    <row r="881" spans="1:18">
      <c r="A881" s="7"/>
      <c r="B881" s="7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</row>
    <row r="882" spans="1:18">
      <c r="A882" s="7"/>
      <c r="B882" s="7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</row>
    <row r="883" spans="1:18">
      <c r="A883" s="7"/>
      <c r="B883" s="7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</row>
    <row r="884" spans="1:18">
      <c r="A884" s="7"/>
      <c r="B884" s="7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</row>
    <row r="885" spans="1:18">
      <c r="A885" s="7"/>
      <c r="B885" s="7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</row>
    <row r="886" spans="1:18">
      <c r="A886" s="7"/>
      <c r="B886" s="7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</row>
    <row r="887" spans="1:18">
      <c r="A887" s="7"/>
      <c r="B887" s="7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</row>
    <row r="888" spans="1:18">
      <c r="A888" s="7"/>
      <c r="B888" s="7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</row>
    <row r="889" spans="1:18">
      <c r="A889" s="7"/>
      <c r="B889" s="7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</row>
    <row r="890" spans="1:18">
      <c r="A890" s="7"/>
      <c r="B890" s="7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</row>
    <row r="891" spans="1:18">
      <c r="A891" s="7"/>
      <c r="B891" s="7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</row>
    <row r="892" spans="1:18">
      <c r="A892" s="7"/>
      <c r="B892" s="7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</row>
    <row r="893" spans="1:18">
      <c r="A893" s="7"/>
      <c r="B893" s="7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</row>
    <row r="894" spans="1:18">
      <c r="A894" s="7"/>
      <c r="B894" s="7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</row>
    <row r="895" spans="1:18">
      <c r="A895" s="7"/>
      <c r="B895" s="7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</row>
    <row r="896" spans="1:18">
      <c r="A896" s="7"/>
      <c r="B896" s="7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</row>
    <row r="897" spans="1:18">
      <c r="A897" s="7"/>
      <c r="B897" s="7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</row>
    <row r="898" spans="1:18">
      <c r="A898" s="7"/>
      <c r="B898" s="7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</row>
    <row r="899" spans="1:18">
      <c r="A899" s="7"/>
      <c r="B899" s="7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</row>
    <row r="900" spans="1:18">
      <c r="A900" s="7"/>
      <c r="B900" s="7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</row>
    <row r="901" spans="1:18">
      <c r="A901" s="7"/>
      <c r="B901" s="7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</row>
    <row r="902" spans="1:18">
      <c r="A902" s="7"/>
      <c r="B902" s="7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</row>
    <row r="903" spans="1:18">
      <c r="A903" s="7"/>
      <c r="B903" s="7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</row>
    <row r="904" spans="1:18">
      <c r="A904" s="7"/>
      <c r="B904" s="7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</row>
    <row r="905" spans="1:18">
      <c r="A905" s="7"/>
      <c r="B905" s="7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</row>
    <row r="906" spans="1:18">
      <c r="A906" s="7"/>
      <c r="B906" s="7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</row>
    <row r="907" spans="1:18">
      <c r="A907" s="7"/>
      <c r="B907" s="7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</row>
    <row r="908" spans="1:18">
      <c r="A908" s="7"/>
      <c r="B908" s="7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</row>
    <row r="909" spans="1:18">
      <c r="A909" s="7"/>
      <c r="B909" s="7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</row>
    <row r="910" spans="1:18">
      <c r="A910" s="7"/>
      <c r="B910" s="7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</row>
    <row r="911" spans="1:18">
      <c r="A911" s="7"/>
      <c r="B911" s="7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</row>
    <row r="912" spans="1:18">
      <c r="A912" s="7"/>
      <c r="B912" s="7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</row>
    <row r="913" spans="1:18">
      <c r="A913" s="7"/>
      <c r="B913" s="7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</row>
    <row r="914" spans="1:18">
      <c r="A914" s="7"/>
      <c r="B914" s="7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</row>
    <row r="915" spans="1:18">
      <c r="A915" s="7"/>
      <c r="B915" s="7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</row>
    <row r="916" spans="1:18">
      <c r="A916" s="7"/>
      <c r="B916" s="7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</row>
    <row r="917" spans="1:18">
      <c r="A917" s="7"/>
      <c r="B917" s="7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</row>
    <row r="918" spans="1:18">
      <c r="A918" s="7"/>
      <c r="B918" s="7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</row>
    <row r="919" spans="1:18">
      <c r="A919" s="7"/>
      <c r="B919" s="7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</row>
    <row r="920" spans="1:18">
      <c r="A920" s="7"/>
      <c r="B920" s="7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</row>
    <row r="921" spans="1:18">
      <c r="A921" s="7"/>
      <c r="B921" s="7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</row>
    <row r="922" spans="1:18">
      <c r="A922" s="7"/>
      <c r="B922" s="7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</row>
    <row r="923" spans="1:18">
      <c r="A923" s="7"/>
      <c r="B923" s="7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</row>
    <row r="924" spans="1:18">
      <c r="A924" s="7"/>
      <c r="B924" s="7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</row>
    <row r="925" spans="1:18">
      <c r="A925" s="7"/>
      <c r="B925" s="7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</row>
    <row r="926" spans="1:18">
      <c r="A926" s="7"/>
      <c r="B926" s="7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</row>
    <row r="927" spans="1:18">
      <c r="A927" s="7"/>
      <c r="B927" s="7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</row>
    <row r="928" spans="1:18">
      <c r="A928" s="7"/>
      <c r="B928" s="7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</row>
    <row r="929" spans="1:18">
      <c r="A929" s="7"/>
      <c r="B929" s="7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</row>
    <row r="930" spans="1:18">
      <c r="A930" s="7"/>
      <c r="B930" s="7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</row>
    <row r="931" spans="1:18">
      <c r="A931" s="7"/>
      <c r="B931" s="7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</row>
    <row r="932" spans="1:18">
      <c r="A932" s="7"/>
      <c r="B932" s="7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</row>
    <row r="933" spans="1:18">
      <c r="A933" s="7"/>
      <c r="B933" s="7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</row>
    <row r="934" spans="1:18">
      <c r="A934" s="7"/>
      <c r="B934" s="7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</row>
    <row r="935" spans="1:18">
      <c r="A935" s="7"/>
      <c r="B935" s="7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</row>
    <row r="936" spans="1:18">
      <c r="A936" s="7"/>
      <c r="B936" s="7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</row>
    <row r="937" spans="1:18">
      <c r="A937" s="7"/>
      <c r="B937" s="7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</row>
    <row r="938" spans="1:18">
      <c r="A938" s="7"/>
      <c r="B938" s="7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</row>
    <row r="939" spans="1:18">
      <c r="A939" s="7"/>
      <c r="B939" s="7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</row>
    <row r="940" spans="1:18">
      <c r="A940" s="7"/>
      <c r="B940" s="7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</row>
    <row r="941" spans="1:18">
      <c r="A941" s="7"/>
      <c r="B941" s="7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</row>
    <row r="942" spans="1:18">
      <c r="A942" s="7"/>
      <c r="B942" s="7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</row>
    <row r="943" spans="1:18">
      <c r="A943" s="7"/>
      <c r="B943" s="7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</row>
    <row r="944" spans="1:18">
      <c r="A944" s="7"/>
      <c r="B944" s="7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</row>
    <row r="945" spans="1:18">
      <c r="A945" s="7"/>
      <c r="B945" s="7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</row>
    <row r="946" spans="1:18">
      <c r="A946" s="7"/>
      <c r="B946" s="7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</row>
    <row r="947" spans="1:18">
      <c r="A947" s="7"/>
      <c r="B947" s="7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</row>
    <row r="948" spans="1:18">
      <c r="A948" s="7"/>
      <c r="B948" s="7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</row>
    <row r="949" spans="1:18">
      <c r="A949" s="7"/>
      <c r="B949" s="7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</row>
    <row r="950" spans="1:18">
      <c r="A950" s="7"/>
      <c r="B950" s="7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</row>
    <row r="951" spans="1:18">
      <c r="A951" s="7"/>
      <c r="B951" s="7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</row>
    <row r="952" spans="1:18">
      <c r="A952" s="7"/>
      <c r="B952" s="7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</row>
    <row r="953" spans="1:18">
      <c r="A953" s="7"/>
      <c r="B953" s="7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</row>
    <row r="954" spans="1:18">
      <c r="A954" s="7"/>
      <c r="B954" s="7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</row>
    <row r="955" spans="1:18">
      <c r="A955" s="7"/>
      <c r="B955" s="7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</row>
    <row r="956" spans="1:18">
      <c r="A956" s="7"/>
      <c r="B956" s="7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</row>
    <row r="957" spans="1:18">
      <c r="A957" s="7"/>
      <c r="B957" s="7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</row>
    <row r="958" spans="1:18">
      <c r="A958" s="7"/>
      <c r="B958" s="7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</row>
    <row r="959" spans="1:18">
      <c r="A959" s="7"/>
      <c r="B959" s="7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</row>
    <row r="960" spans="1:18">
      <c r="A960" s="7"/>
      <c r="B960" s="7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</row>
    <row r="961" spans="1:18">
      <c r="A961" s="7"/>
      <c r="B961" s="7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</row>
    <row r="962" spans="1:18">
      <c r="A962" s="7"/>
      <c r="B962" s="7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</row>
    <row r="963" spans="1:18">
      <c r="A963" s="7"/>
      <c r="B963" s="7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</row>
    <row r="964" spans="1:18">
      <c r="A964" s="7"/>
      <c r="B964" s="7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</row>
    <row r="965" spans="1:18">
      <c r="A965" s="7"/>
      <c r="B965" s="7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</row>
    <row r="966" spans="1:18">
      <c r="A966" s="7"/>
      <c r="B966" s="7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</row>
    <row r="967" spans="1:18">
      <c r="A967" s="7"/>
      <c r="B967" s="7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</row>
    <row r="968" spans="1:18">
      <c r="A968" s="7"/>
      <c r="B968" s="7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</row>
    <row r="969" spans="1:18">
      <c r="A969" s="7"/>
      <c r="B969" s="7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</row>
    <row r="970" spans="1:18">
      <c r="A970" s="7"/>
      <c r="B970" s="7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</row>
    <row r="971" spans="1:18">
      <c r="A971" s="7"/>
      <c r="B971" s="7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</row>
    <row r="972" spans="1:18">
      <c r="A972" s="7"/>
      <c r="B972" s="7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</row>
    <row r="973" spans="1:18">
      <c r="A973" s="7"/>
      <c r="B973" s="7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</row>
    <row r="974" spans="1:18">
      <c r="A974" s="7"/>
      <c r="B974" s="7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</row>
    <row r="975" spans="1:18">
      <c r="A975" s="7"/>
      <c r="B975" s="7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</row>
    <row r="976" spans="1:18">
      <c r="A976" s="7"/>
      <c r="B976" s="7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</row>
    <row r="977" spans="1:18">
      <c r="A977" s="7"/>
      <c r="B977" s="7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</row>
    <row r="978" spans="1:18">
      <c r="A978" s="7"/>
      <c r="B978" s="7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</row>
    <row r="979" spans="1:18">
      <c r="A979" s="7"/>
      <c r="B979" s="7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</row>
    <row r="980" spans="1:18">
      <c r="A980" s="7"/>
      <c r="B980" s="7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</row>
    <row r="981" spans="1:18">
      <c r="A981" s="7"/>
      <c r="B981" s="7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</row>
    <row r="982" spans="1:18">
      <c r="A982" s="7"/>
      <c r="B982" s="7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</row>
    <row r="983" spans="1:18">
      <c r="A983" s="7"/>
      <c r="B983" s="7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</row>
    <row r="984" spans="1:18">
      <c r="A984" s="7"/>
      <c r="B984" s="7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</row>
    <row r="985" spans="1:18">
      <c r="A985" s="7"/>
      <c r="B985" s="7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</row>
    <row r="986" spans="1:18">
      <c r="A986" s="7"/>
      <c r="B986" s="7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</row>
    <row r="987" spans="1:18">
      <c r="A987" s="7"/>
      <c r="B987" s="7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</row>
    <row r="988" spans="1:18">
      <c r="A988" s="7"/>
      <c r="B988" s="7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</row>
    <row r="989" spans="1:18">
      <c r="A989" s="7"/>
      <c r="B989" s="7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</row>
    <row r="990" spans="1:18">
      <c r="A990" s="7"/>
      <c r="B990" s="7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</row>
    <row r="991" spans="1:18">
      <c r="A991" s="7"/>
      <c r="B991" s="7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</row>
    <row r="992" spans="1:18">
      <c r="A992" s="7"/>
      <c r="B992" s="7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</row>
    <row r="993" spans="1:18">
      <c r="A993" s="7"/>
      <c r="B993" s="7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</row>
    <row r="994" spans="1:18">
      <c r="A994" s="7"/>
      <c r="B994" s="7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</row>
    <row r="995" spans="1:18">
      <c r="A995" s="7"/>
      <c r="B995" s="7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</row>
    <row r="996" spans="1:18">
      <c r="A996" s="7"/>
      <c r="B996" s="7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</row>
    <row r="997" spans="1:18">
      <c r="A997" s="7"/>
      <c r="B997" s="7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</row>
    <row r="998" spans="1:18">
      <c r="A998" s="7"/>
      <c r="B998" s="7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</row>
    <row r="999" spans="1:18">
      <c r="A999" s="7"/>
      <c r="B999" s="7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</row>
    <row r="1000" spans="1:18">
      <c r="A1000" s="7"/>
      <c r="B1000" s="7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</row>
    <row r="1001" spans="1:18">
      <c r="A1001" s="7"/>
      <c r="B1001" s="7"/>
      <c r="C1001" s="138"/>
      <c r="D1001" s="138"/>
      <c r="E1001" s="138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</row>
    <row r="1002" spans="1:18">
      <c r="A1002" s="7"/>
      <c r="B1002" s="7"/>
      <c r="C1002" s="138"/>
      <c r="D1002" s="138"/>
      <c r="E1002" s="138"/>
      <c r="F1002" s="138"/>
      <c r="G1002" s="138"/>
      <c r="H1002" s="138"/>
      <c r="I1002" s="138"/>
      <c r="J1002" s="138"/>
      <c r="K1002" s="138"/>
      <c r="L1002" s="138"/>
      <c r="M1002" s="138"/>
      <c r="N1002" s="138"/>
      <c r="O1002" s="138"/>
      <c r="P1002" s="138"/>
      <c r="Q1002" s="138"/>
      <c r="R1002" s="138"/>
    </row>
    <row r="1003" spans="1:18">
      <c r="A1003" s="7"/>
      <c r="B1003" s="7"/>
      <c r="C1003" s="138"/>
      <c r="D1003" s="138"/>
      <c r="E1003" s="138"/>
      <c r="F1003" s="138"/>
      <c r="G1003" s="138"/>
      <c r="H1003" s="138"/>
      <c r="I1003" s="138"/>
      <c r="J1003" s="138"/>
      <c r="K1003" s="138"/>
      <c r="L1003" s="138"/>
      <c r="M1003" s="138"/>
      <c r="N1003" s="138"/>
      <c r="O1003" s="138"/>
      <c r="P1003" s="138"/>
      <c r="Q1003" s="138"/>
      <c r="R1003" s="138"/>
    </row>
    <row r="1004" spans="1:18">
      <c r="A1004" s="7"/>
      <c r="B1004" s="7"/>
      <c r="C1004" s="138"/>
      <c r="D1004" s="138"/>
      <c r="E1004" s="138"/>
      <c r="F1004" s="138"/>
      <c r="G1004" s="138"/>
      <c r="H1004" s="138"/>
      <c r="I1004" s="138"/>
      <c r="J1004" s="138"/>
      <c r="K1004" s="138"/>
      <c r="L1004" s="138"/>
      <c r="M1004" s="138"/>
      <c r="N1004" s="138"/>
      <c r="O1004" s="138"/>
      <c r="P1004" s="138"/>
      <c r="Q1004" s="138"/>
      <c r="R1004" s="138"/>
    </row>
    <row r="1005" spans="1:18">
      <c r="A1005" s="7"/>
      <c r="B1005" s="7"/>
      <c r="C1005" s="138"/>
      <c r="D1005" s="138"/>
      <c r="E1005" s="138"/>
      <c r="F1005" s="138"/>
      <c r="G1005" s="138"/>
      <c r="H1005" s="138"/>
      <c r="I1005" s="138"/>
      <c r="J1005" s="138"/>
      <c r="K1005" s="138"/>
      <c r="L1005" s="138"/>
      <c r="M1005" s="138"/>
      <c r="N1005" s="138"/>
      <c r="O1005" s="138"/>
      <c r="P1005" s="138"/>
      <c r="Q1005" s="138"/>
      <c r="R1005" s="138"/>
    </row>
    <row r="1006" spans="1:18">
      <c r="A1006" s="7"/>
      <c r="B1006" s="7"/>
      <c r="C1006" s="138"/>
      <c r="D1006" s="138"/>
      <c r="E1006" s="138"/>
      <c r="F1006" s="138"/>
      <c r="G1006" s="138"/>
      <c r="H1006" s="138"/>
      <c r="I1006" s="138"/>
      <c r="J1006" s="138"/>
      <c r="K1006" s="138"/>
      <c r="L1006" s="138"/>
      <c r="M1006" s="138"/>
      <c r="N1006" s="138"/>
      <c r="O1006" s="138"/>
      <c r="P1006" s="138"/>
      <c r="Q1006" s="138"/>
      <c r="R1006" s="138"/>
    </row>
    <row r="1007" spans="1:18">
      <c r="A1007" s="7"/>
      <c r="B1007" s="7"/>
      <c r="C1007" s="138"/>
      <c r="D1007" s="138"/>
      <c r="E1007" s="138"/>
      <c r="F1007" s="138"/>
      <c r="G1007" s="138"/>
      <c r="H1007" s="138"/>
      <c r="I1007" s="138"/>
      <c r="J1007" s="138"/>
      <c r="K1007" s="138"/>
      <c r="L1007" s="138"/>
      <c r="M1007" s="138"/>
      <c r="N1007" s="138"/>
      <c r="O1007" s="138"/>
      <c r="P1007" s="138"/>
      <c r="Q1007" s="138"/>
      <c r="R1007" s="138"/>
    </row>
    <row r="1008" spans="1:18">
      <c r="A1008" s="7"/>
      <c r="B1008" s="7"/>
      <c r="C1008" s="138"/>
      <c r="D1008" s="138"/>
      <c r="E1008" s="138"/>
      <c r="F1008" s="138"/>
      <c r="G1008" s="138"/>
      <c r="H1008" s="138"/>
      <c r="I1008" s="138"/>
      <c r="J1008" s="138"/>
      <c r="K1008" s="138"/>
      <c r="L1008" s="138"/>
      <c r="M1008" s="138"/>
      <c r="N1008" s="138"/>
      <c r="O1008" s="138"/>
      <c r="P1008" s="138"/>
      <c r="Q1008" s="138"/>
      <c r="R1008" s="138"/>
    </row>
    <row r="1009" spans="1:18">
      <c r="A1009" s="7"/>
      <c r="B1009" s="7"/>
      <c r="C1009" s="138"/>
      <c r="D1009" s="138"/>
      <c r="E1009" s="138"/>
      <c r="F1009" s="138"/>
      <c r="G1009" s="138"/>
      <c r="H1009" s="138"/>
      <c r="I1009" s="138"/>
      <c r="J1009" s="138"/>
      <c r="K1009" s="138"/>
      <c r="L1009" s="138"/>
      <c r="M1009" s="138"/>
      <c r="N1009" s="138"/>
      <c r="O1009" s="138"/>
      <c r="P1009" s="138"/>
      <c r="Q1009" s="138"/>
      <c r="R1009" s="138"/>
    </row>
    <row r="1010" spans="1:18">
      <c r="A1010" s="7"/>
      <c r="B1010" s="7"/>
      <c r="C1010" s="138"/>
      <c r="D1010" s="138"/>
      <c r="E1010" s="138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</row>
    <row r="1011" spans="1:18">
      <c r="A1011" s="7"/>
      <c r="B1011" s="7"/>
      <c r="C1011" s="138"/>
      <c r="D1011" s="138"/>
      <c r="E1011" s="138"/>
      <c r="F1011" s="138"/>
      <c r="G1011" s="138"/>
      <c r="H1011" s="138"/>
      <c r="I1011" s="138"/>
      <c r="J1011" s="138"/>
      <c r="K1011" s="138"/>
      <c r="L1011" s="138"/>
      <c r="M1011" s="138"/>
      <c r="N1011" s="138"/>
      <c r="O1011" s="138"/>
      <c r="P1011" s="138"/>
      <c r="Q1011" s="138"/>
      <c r="R1011" s="138"/>
    </row>
    <row r="1012" spans="1:18">
      <c r="A1012" s="7"/>
      <c r="B1012" s="7"/>
      <c r="C1012" s="138"/>
      <c r="D1012" s="138"/>
      <c r="E1012" s="138"/>
      <c r="F1012" s="138"/>
      <c r="G1012" s="138"/>
      <c r="H1012" s="138"/>
      <c r="I1012" s="138"/>
      <c r="J1012" s="138"/>
      <c r="K1012" s="138"/>
      <c r="L1012" s="138"/>
      <c r="M1012" s="138"/>
      <c r="N1012" s="138"/>
      <c r="O1012" s="138"/>
      <c r="P1012" s="138"/>
      <c r="Q1012" s="138"/>
      <c r="R1012" s="138"/>
    </row>
    <row r="1013" spans="1:18">
      <c r="A1013" s="7"/>
      <c r="B1013" s="7"/>
      <c r="C1013" s="138"/>
      <c r="D1013" s="138"/>
      <c r="E1013" s="138"/>
      <c r="F1013" s="138"/>
      <c r="G1013" s="138"/>
      <c r="H1013" s="138"/>
      <c r="I1013" s="138"/>
      <c r="J1013" s="138"/>
      <c r="K1013" s="138"/>
      <c r="L1013" s="138"/>
      <c r="M1013" s="138"/>
      <c r="N1013" s="138"/>
      <c r="O1013" s="138"/>
      <c r="P1013" s="138"/>
      <c r="Q1013" s="138"/>
      <c r="R1013" s="138"/>
    </row>
    <row r="1014" spans="1:18">
      <c r="A1014" s="7"/>
      <c r="B1014" s="7"/>
      <c r="C1014" s="138"/>
      <c r="D1014" s="138"/>
      <c r="E1014" s="138"/>
      <c r="F1014" s="138"/>
      <c r="G1014" s="138"/>
      <c r="H1014" s="138"/>
      <c r="I1014" s="138"/>
      <c r="J1014" s="138"/>
      <c r="K1014" s="138"/>
      <c r="L1014" s="138"/>
      <c r="M1014" s="138"/>
      <c r="N1014" s="138"/>
      <c r="O1014" s="138"/>
      <c r="P1014" s="138"/>
      <c r="Q1014" s="138"/>
      <c r="R1014" s="138"/>
    </row>
    <row r="1015" spans="1:18">
      <c r="A1015" s="7"/>
      <c r="B1015" s="7"/>
      <c r="C1015" s="138"/>
      <c r="D1015" s="138"/>
      <c r="E1015" s="138"/>
      <c r="F1015" s="138"/>
      <c r="G1015" s="138"/>
      <c r="H1015" s="138"/>
      <c r="I1015" s="138"/>
      <c r="J1015" s="138"/>
      <c r="K1015" s="138"/>
      <c r="L1015" s="138"/>
      <c r="M1015" s="138"/>
      <c r="N1015" s="138"/>
      <c r="O1015" s="138"/>
      <c r="P1015" s="138"/>
      <c r="Q1015" s="138"/>
      <c r="R1015" s="138"/>
    </row>
    <row r="1016" spans="1:18">
      <c r="A1016" s="7"/>
      <c r="B1016" s="7"/>
      <c r="C1016" s="138"/>
      <c r="D1016" s="138"/>
      <c r="E1016" s="138"/>
      <c r="F1016" s="138"/>
      <c r="G1016" s="138"/>
      <c r="H1016" s="138"/>
      <c r="I1016" s="138"/>
      <c r="J1016" s="138"/>
      <c r="K1016" s="138"/>
      <c r="L1016" s="138"/>
      <c r="M1016" s="138"/>
      <c r="N1016" s="138"/>
      <c r="O1016" s="138"/>
      <c r="P1016" s="138"/>
      <c r="Q1016" s="138"/>
      <c r="R1016" s="138"/>
    </row>
    <row r="1017" spans="1:18">
      <c r="A1017" s="7"/>
      <c r="B1017" s="7"/>
      <c r="C1017" s="138"/>
      <c r="D1017" s="138"/>
      <c r="E1017" s="138"/>
      <c r="F1017" s="138"/>
      <c r="G1017" s="138"/>
      <c r="H1017" s="138"/>
      <c r="I1017" s="138"/>
      <c r="J1017" s="138"/>
      <c r="K1017" s="138"/>
      <c r="L1017" s="138"/>
      <c r="M1017" s="138"/>
      <c r="N1017" s="138"/>
      <c r="O1017" s="138"/>
      <c r="P1017" s="138"/>
      <c r="Q1017" s="138"/>
      <c r="R1017" s="138"/>
    </row>
    <row r="1018" spans="1:18">
      <c r="A1018" s="7"/>
      <c r="B1018" s="7"/>
      <c r="C1018" s="138"/>
      <c r="D1018" s="138"/>
      <c r="E1018" s="138"/>
      <c r="F1018" s="138"/>
      <c r="G1018" s="138"/>
      <c r="H1018" s="138"/>
      <c r="I1018" s="138"/>
      <c r="J1018" s="138"/>
      <c r="K1018" s="138"/>
      <c r="L1018" s="138"/>
      <c r="M1018" s="138"/>
      <c r="N1018" s="138"/>
      <c r="O1018" s="138"/>
      <c r="P1018" s="138"/>
      <c r="Q1018" s="138"/>
      <c r="R1018" s="138"/>
    </row>
    <row r="1019" spans="1:18">
      <c r="A1019" s="7"/>
      <c r="B1019" s="7"/>
      <c r="C1019" s="138"/>
      <c r="D1019" s="138"/>
      <c r="E1019" s="138"/>
      <c r="F1019" s="138"/>
      <c r="G1019" s="138"/>
      <c r="H1019" s="138"/>
      <c r="I1019" s="138"/>
      <c r="J1019" s="138"/>
      <c r="K1019" s="138"/>
      <c r="L1019" s="138"/>
      <c r="M1019" s="138"/>
      <c r="N1019" s="138"/>
      <c r="O1019" s="138"/>
      <c r="P1019" s="138"/>
      <c r="Q1019" s="138"/>
      <c r="R1019" s="138"/>
    </row>
    <row r="1020" spans="1:18">
      <c r="A1020" s="7"/>
      <c r="B1020" s="7"/>
      <c r="C1020" s="138"/>
      <c r="D1020" s="138"/>
      <c r="E1020" s="138"/>
      <c r="F1020" s="138"/>
      <c r="G1020" s="138"/>
      <c r="H1020" s="138"/>
      <c r="I1020" s="138"/>
      <c r="J1020" s="138"/>
      <c r="K1020" s="138"/>
      <c r="L1020" s="138"/>
      <c r="M1020" s="138"/>
      <c r="N1020" s="138"/>
      <c r="O1020" s="138"/>
      <c r="P1020" s="138"/>
      <c r="Q1020" s="138"/>
      <c r="R1020" s="138"/>
    </row>
    <row r="1021" spans="1:18">
      <c r="A1021" s="7"/>
      <c r="B1021" s="7"/>
      <c r="C1021" s="138"/>
      <c r="D1021" s="138"/>
      <c r="E1021" s="138"/>
      <c r="F1021" s="138"/>
      <c r="G1021" s="138"/>
      <c r="H1021" s="138"/>
      <c r="I1021" s="138"/>
      <c r="J1021" s="138"/>
      <c r="K1021" s="138"/>
      <c r="L1021" s="138"/>
      <c r="M1021" s="138"/>
      <c r="N1021" s="138"/>
      <c r="O1021" s="138"/>
      <c r="P1021" s="138"/>
      <c r="Q1021" s="138"/>
      <c r="R1021" s="138"/>
    </row>
    <row r="1022" spans="1:18">
      <c r="A1022" s="7"/>
      <c r="B1022" s="7"/>
      <c r="C1022" s="138"/>
      <c r="D1022" s="138"/>
      <c r="E1022" s="138"/>
      <c r="F1022" s="138"/>
      <c r="G1022" s="138"/>
      <c r="H1022" s="138"/>
      <c r="I1022" s="138"/>
      <c r="J1022" s="138"/>
      <c r="K1022" s="138"/>
      <c r="L1022" s="138"/>
      <c r="M1022" s="138"/>
      <c r="N1022" s="138"/>
      <c r="O1022" s="138"/>
      <c r="P1022" s="138"/>
      <c r="Q1022" s="138"/>
      <c r="R1022" s="138"/>
    </row>
    <row r="1023" spans="1:18">
      <c r="A1023" s="7"/>
      <c r="B1023" s="7"/>
      <c r="C1023" s="138"/>
      <c r="D1023" s="138"/>
      <c r="E1023" s="138"/>
      <c r="F1023" s="138"/>
      <c r="G1023" s="138"/>
      <c r="H1023" s="138"/>
      <c r="I1023" s="138"/>
      <c r="J1023" s="138"/>
      <c r="K1023" s="138"/>
      <c r="L1023" s="138"/>
      <c r="M1023" s="138"/>
      <c r="N1023" s="138"/>
      <c r="O1023" s="138"/>
      <c r="P1023" s="138"/>
      <c r="Q1023" s="138"/>
      <c r="R1023" s="138"/>
    </row>
    <row r="1024" spans="1:18">
      <c r="A1024" s="7"/>
      <c r="B1024" s="7"/>
      <c r="C1024" s="138"/>
      <c r="D1024" s="138"/>
      <c r="E1024" s="138"/>
      <c r="F1024" s="138"/>
      <c r="G1024" s="138"/>
      <c r="H1024" s="138"/>
      <c r="I1024" s="138"/>
      <c r="J1024" s="138"/>
      <c r="K1024" s="138"/>
      <c r="L1024" s="138"/>
      <c r="M1024" s="138"/>
      <c r="N1024" s="138"/>
      <c r="O1024" s="138"/>
      <c r="P1024" s="138"/>
      <c r="Q1024" s="138"/>
      <c r="R1024" s="138"/>
    </row>
    <row r="1025" spans="1:18">
      <c r="A1025" s="7"/>
      <c r="B1025" s="7"/>
      <c r="C1025" s="138"/>
      <c r="D1025" s="138"/>
      <c r="E1025" s="138"/>
      <c r="F1025" s="138"/>
      <c r="G1025" s="138"/>
      <c r="H1025" s="138"/>
      <c r="I1025" s="138"/>
      <c r="J1025" s="138"/>
      <c r="K1025" s="138"/>
      <c r="L1025" s="138"/>
      <c r="M1025" s="138"/>
      <c r="N1025" s="138"/>
      <c r="O1025" s="138"/>
      <c r="P1025" s="138"/>
      <c r="Q1025" s="138"/>
      <c r="R1025" s="138"/>
    </row>
    <row r="1026" spans="1:18">
      <c r="A1026" s="7"/>
      <c r="B1026" s="7"/>
      <c r="C1026" s="138"/>
      <c r="D1026" s="138"/>
      <c r="E1026" s="138"/>
      <c r="F1026" s="138"/>
      <c r="G1026" s="138"/>
      <c r="H1026" s="138"/>
      <c r="I1026" s="138"/>
      <c r="J1026" s="138"/>
      <c r="K1026" s="138"/>
      <c r="L1026" s="138"/>
      <c r="M1026" s="138"/>
      <c r="N1026" s="138"/>
      <c r="O1026" s="138"/>
      <c r="P1026" s="138"/>
      <c r="Q1026" s="138"/>
      <c r="R1026" s="138"/>
    </row>
    <row r="1027" spans="1:18">
      <c r="A1027" s="7"/>
      <c r="B1027" s="7"/>
      <c r="C1027" s="138"/>
      <c r="D1027" s="138"/>
      <c r="E1027" s="138"/>
      <c r="F1027" s="138"/>
      <c r="G1027" s="138"/>
      <c r="H1027" s="138"/>
      <c r="I1027" s="138"/>
      <c r="J1027" s="138"/>
      <c r="K1027" s="138"/>
      <c r="L1027" s="138"/>
      <c r="M1027" s="138"/>
      <c r="N1027" s="138"/>
      <c r="O1027" s="138"/>
      <c r="P1027" s="138"/>
      <c r="Q1027" s="138"/>
      <c r="R1027" s="138"/>
    </row>
    <row r="1028" spans="1:18">
      <c r="A1028" s="7"/>
      <c r="B1028" s="7"/>
      <c r="C1028" s="138"/>
      <c r="D1028" s="138"/>
      <c r="E1028" s="138"/>
      <c r="F1028" s="138"/>
      <c r="G1028" s="138"/>
      <c r="H1028" s="138"/>
      <c r="I1028" s="138"/>
      <c r="J1028" s="138"/>
      <c r="K1028" s="138"/>
      <c r="L1028" s="138"/>
      <c r="M1028" s="138"/>
      <c r="N1028" s="138"/>
      <c r="O1028" s="138"/>
      <c r="P1028" s="138"/>
      <c r="Q1028" s="138"/>
      <c r="R1028" s="138"/>
    </row>
    <row r="1029" spans="1:18">
      <c r="A1029" s="7"/>
      <c r="B1029" s="7"/>
      <c r="C1029" s="138"/>
      <c r="D1029" s="138"/>
      <c r="E1029" s="138"/>
      <c r="F1029" s="138"/>
      <c r="G1029" s="138"/>
      <c r="H1029" s="138"/>
      <c r="I1029" s="138"/>
      <c r="J1029" s="138"/>
      <c r="K1029" s="138"/>
      <c r="L1029" s="138"/>
      <c r="M1029" s="138"/>
      <c r="N1029" s="138"/>
      <c r="O1029" s="138"/>
      <c r="P1029" s="138"/>
      <c r="Q1029" s="138"/>
      <c r="R1029" s="138"/>
    </row>
    <row r="1030" spans="1:18">
      <c r="A1030" s="7"/>
      <c r="B1030" s="7"/>
      <c r="C1030" s="138"/>
      <c r="D1030" s="138"/>
      <c r="E1030" s="138"/>
      <c r="F1030" s="138"/>
      <c r="G1030" s="138"/>
      <c r="H1030" s="138"/>
      <c r="I1030" s="138"/>
      <c r="J1030" s="138"/>
      <c r="K1030" s="138"/>
      <c r="L1030" s="138"/>
      <c r="M1030" s="138"/>
      <c r="N1030" s="138"/>
      <c r="O1030" s="138"/>
      <c r="P1030" s="138"/>
      <c r="Q1030" s="138"/>
      <c r="R1030" s="138"/>
    </row>
    <row r="1031" spans="1:18">
      <c r="A1031" s="7"/>
      <c r="B1031" s="7"/>
      <c r="C1031" s="138"/>
      <c r="D1031" s="138"/>
      <c r="E1031" s="138"/>
      <c r="F1031" s="138"/>
      <c r="G1031" s="138"/>
      <c r="H1031" s="138"/>
      <c r="I1031" s="138"/>
      <c r="J1031" s="138"/>
      <c r="K1031" s="138"/>
      <c r="L1031" s="138"/>
      <c r="M1031" s="138"/>
      <c r="N1031" s="138"/>
      <c r="O1031" s="138"/>
      <c r="P1031" s="138"/>
      <c r="Q1031" s="138"/>
      <c r="R1031" s="138"/>
    </row>
    <row r="1032" spans="1:18">
      <c r="A1032" s="7"/>
      <c r="B1032" s="7"/>
      <c r="C1032" s="138"/>
      <c r="D1032" s="138"/>
      <c r="E1032" s="138"/>
      <c r="F1032" s="138"/>
      <c r="G1032" s="138"/>
      <c r="H1032" s="138"/>
      <c r="I1032" s="138"/>
      <c r="J1032" s="138"/>
      <c r="K1032" s="138"/>
      <c r="L1032" s="138"/>
      <c r="M1032" s="138"/>
      <c r="N1032" s="138"/>
      <c r="O1032" s="138"/>
      <c r="P1032" s="138"/>
      <c r="Q1032" s="138"/>
      <c r="R1032" s="138"/>
    </row>
    <row r="1033" spans="1:18">
      <c r="A1033" s="7"/>
      <c r="B1033" s="7"/>
      <c r="C1033" s="138"/>
      <c r="D1033" s="138"/>
      <c r="E1033" s="138"/>
      <c r="F1033" s="138"/>
      <c r="G1033" s="138"/>
      <c r="H1033" s="138"/>
      <c r="I1033" s="138"/>
      <c r="J1033" s="138"/>
      <c r="K1033" s="138"/>
      <c r="L1033" s="138"/>
      <c r="M1033" s="138"/>
      <c r="N1033" s="138"/>
      <c r="O1033" s="138"/>
      <c r="P1033" s="138"/>
      <c r="Q1033" s="138"/>
      <c r="R1033" s="138"/>
    </row>
    <row r="1034" spans="1:18">
      <c r="A1034" s="7"/>
      <c r="B1034" s="7"/>
      <c r="C1034" s="138"/>
      <c r="D1034" s="138"/>
      <c r="E1034" s="138"/>
      <c r="F1034" s="138"/>
      <c r="G1034" s="138"/>
      <c r="H1034" s="138"/>
      <c r="I1034" s="138"/>
      <c r="J1034" s="138"/>
      <c r="K1034" s="138"/>
      <c r="L1034" s="138"/>
      <c r="M1034" s="138"/>
      <c r="N1034" s="138"/>
      <c r="O1034" s="138"/>
      <c r="P1034" s="138"/>
      <c r="Q1034" s="138"/>
      <c r="R1034" s="138"/>
    </row>
    <row r="1035" spans="1:18">
      <c r="A1035" s="7"/>
      <c r="B1035" s="7"/>
      <c r="C1035" s="138"/>
      <c r="D1035" s="138"/>
      <c r="E1035" s="138"/>
      <c r="F1035" s="138"/>
      <c r="G1035" s="138"/>
      <c r="H1035" s="138"/>
      <c r="I1035" s="138"/>
      <c r="J1035" s="138"/>
      <c r="K1035" s="138"/>
      <c r="L1035" s="138"/>
      <c r="M1035" s="138"/>
      <c r="N1035" s="138"/>
      <c r="O1035" s="138"/>
      <c r="P1035" s="138"/>
      <c r="Q1035" s="138"/>
      <c r="R1035" s="138"/>
    </row>
    <row r="1036" spans="1:18">
      <c r="A1036" s="7"/>
      <c r="B1036" s="7"/>
      <c r="C1036" s="138"/>
      <c r="D1036" s="138"/>
      <c r="E1036" s="138"/>
      <c r="F1036" s="138"/>
      <c r="G1036" s="138"/>
      <c r="H1036" s="138"/>
      <c r="I1036" s="138"/>
      <c r="J1036" s="138"/>
      <c r="K1036" s="138"/>
      <c r="L1036" s="138"/>
      <c r="M1036" s="138"/>
      <c r="N1036" s="138"/>
      <c r="O1036" s="138"/>
      <c r="P1036" s="138"/>
      <c r="Q1036" s="138"/>
      <c r="R1036" s="138"/>
    </row>
    <row r="1037" spans="1:18">
      <c r="A1037" s="7"/>
      <c r="B1037" s="7"/>
      <c r="C1037" s="138"/>
      <c r="D1037" s="138"/>
      <c r="E1037" s="138"/>
      <c r="F1037" s="138"/>
      <c r="G1037" s="138"/>
      <c r="H1037" s="138"/>
      <c r="I1037" s="138"/>
      <c r="J1037" s="138"/>
      <c r="K1037" s="138"/>
      <c r="L1037" s="138"/>
      <c r="M1037" s="138"/>
      <c r="N1037" s="138"/>
      <c r="O1037" s="138"/>
      <c r="P1037" s="138"/>
      <c r="Q1037" s="138"/>
      <c r="R1037" s="138"/>
    </row>
    <row r="1038" spans="1:18">
      <c r="A1038" s="7"/>
      <c r="B1038" s="7"/>
      <c r="C1038" s="138"/>
      <c r="D1038" s="138"/>
      <c r="E1038" s="138"/>
      <c r="F1038" s="138"/>
      <c r="G1038" s="138"/>
      <c r="H1038" s="138"/>
      <c r="I1038" s="138"/>
      <c r="J1038" s="138"/>
      <c r="K1038" s="138"/>
      <c r="L1038" s="138"/>
      <c r="M1038" s="138"/>
      <c r="N1038" s="138"/>
      <c r="O1038" s="138"/>
      <c r="P1038" s="138"/>
      <c r="Q1038" s="138"/>
      <c r="R1038" s="138"/>
    </row>
    <row r="1039" spans="1:18">
      <c r="A1039" s="7"/>
      <c r="B1039" s="7"/>
      <c r="C1039" s="138"/>
      <c r="D1039" s="138"/>
      <c r="E1039" s="138"/>
      <c r="F1039" s="138"/>
      <c r="G1039" s="138"/>
      <c r="H1039" s="138"/>
      <c r="I1039" s="138"/>
      <c r="J1039" s="138"/>
      <c r="K1039" s="138"/>
      <c r="L1039" s="138"/>
      <c r="M1039" s="138"/>
      <c r="N1039" s="138"/>
      <c r="O1039" s="138"/>
      <c r="P1039" s="138"/>
      <c r="Q1039" s="138"/>
      <c r="R1039" s="138"/>
    </row>
    <row r="1040" spans="1:18">
      <c r="A1040" s="7"/>
      <c r="B1040" s="7"/>
      <c r="C1040" s="138"/>
      <c r="D1040" s="138"/>
      <c r="E1040" s="138"/>
      <c r="F1040" s="138"/>
      <c r="G1040" s="138"/>
      <c r="H1040" s="138"/>
      <c r="I1040" s="138"/>
      <c r="J1040" s="138"/>
      <c r="K1040" s="138"/>
      <c r="L1040" s="138"/>
      <c r="M1040" s="138"/>
      <c r="N1040" s="138"/>
      <c r="O1040" s="138"/>
      <c r="P1040" s="138"/>
      <c r="Q1040" s="138"/>
      <c r="R1040" s="138"/>
    </row>
    <row r="1041" spans="1:18">
      <c r="A1041" s="7"/>
      <c r="B1041" s="7"/>
      <c r="C1041" s="138"/>
      <c r="D1041" s="138"/>
      <c r="E1041" s="138"/>
      <c r="F1041" s="138"/>
      <c r="G1041" s="138"/>
      <c r="H1041" s="138"/>
      <c r="I1041" s="138"/>
      <c r="J1041" s="138"/>
      <c r="K1041" s="138"/>
      <c r="L1041" s="138"/>
      <c r="M1041" s="138"/>
      <c r="N1041" s="138"/>
      <c r="O1041" s="138"/>
      <c r="P1041" s="138"/>
      <c r="Q1041" s="138"/>
      <c r="R1041" s="138"/>
    </row>
    <row r="1042" spans="1:18">
      <c r="A1042" s="7"/>
      <c r="B1042" s="7"/>
      <c r="C1042" s="138"/>
      <c r="D1042" s="138"/>
      <c r="E1042" s="138"/>
      <c r="F1042" s="138"/>
      <c r="G1042" s="138"/>
      <c r="H1042" s="138"/>
      <c r="I1042" s="138"/>
      <c r="J1042" s="138"/>
      <c r="K1042" s="138"/>
      <c r="L1042" s="138"/>
      <c r="M1042" s="138"/>
      <c r="N1042" s="138"/>
      <c r="O1042" s="138"/>
      <c r="P1042" s="138"/>
      <c r="Q1042" s="138"/>
      <c r="R1042" s="138"/>
    </row>
    <row r="1043" spans="1:18">
      <c r="A1043" s="7"/>
      <c r="B1043" s="7"/>
      <c r="C1043" s="138"/>
      <c r="D1043" s="138"/>
      <c r="E1043" s="138"/>
      <c r="F1043" s="138"/>
      <c r="G1043" s="138"/>
      <c r="H1043" s="138"/>
      <c r="I1043" s="138"/>
      <c r="J1043" s="138"/>
      <c r="K1043" s="138"/>
      <c r="L1043" s="138"/>
      <c r="M1043" s="138"/>
      <c r="N1043" s="138"/>
      <c r="O1043" s="138"/>
      <c r="P1043" s="138"/>
      <c r="Q1043" s="138"/>
      <c r="R1043" s="138"/>
    </row>
    <row r="1044" spans="1:18">
      <c r="A1044" s="7"/>
      <c r="B1044" s="7"/>
      <c r="C1044" s="138"/>
      <c r="D1044" s="138"/>
      <c r="E1044" s="138"/>
      <c r="F1044" s="138"/>
      <c r="G1044" s="138"/>
      <c r="H1044" s="138"/>
      <c r="I1044" s="138"/>
      <c r="J1044" s="138"/>
      <c r="K1044" s="138"/>
      <c r="L1044" s="138"/>
      <c r="M1044" s="138"/>
      <c r="N1044" s="138"/>
      <c r="O1044" s="138"/>
      <c r="P1044" s="138"/>
      <c r="Q1044" s="138"/>
      <c r="R1044" s="138"/>
    </row>
    <row r="1045" spans="1:18">
      <c r="A1045" s="7"/>
      <c r="B1045" s="7"/>
      <c r="C1045" s="138"/>
      <c r="D1045" s="138"/>
      <c r="E1045" s="138"/>
      <c r="F1045" s="138"/>
      <c r="G1045" s="138"/>
      <c r="H1045" s="138"/>
      <c r="I1045" s="138"/>
      <c r="J1045" s="138"/>
      <c r="K1045" s="138"/>
      <c r="L1045" s="138"/>
      <c r="M1045" s="138"/>
      <c r="N1045" s="138"/>
      <c r="O1045" s="138"/>
      <c r="P1045" s="138"/>
      <c r="Q1045" s="138"/>
      <c r="R1045" s="138"/>
    </row>
    <row r="1046" spans="1:18">
      <c r="A1046" s="7"/>
      <c r="B1046" s="7"/>
      <c r="C1046" s="138"/>
      <c r="D1046" s="138"/>
      <c r="E1046" s="138"/>
      <c r="F1046" s="138"/>
      <c r="G1046" s="138"/>
      <c r="H1046" s="138"/>
      <c r="I1046" s="138"/>
      <c r="J1046" s="138"/>
      <c r="K1046" s="138"/>
      <c r="L1046" s="138"/>
      <c r="M1046" s="138"/>
      <c r="N1046" s="138"/>
      <c r="O1046" s="138"/>
      <c r="P1046" s="138"/>
      <c r="Q1046" s="138"/>
      <c r="R1046" s="138"/>
    </row>
    <row r="1047" spans="1:18">
      <c r="A1047" s="7"/>
      <c r="B1047" s="7"/>
      <c r="C1047" s="138"/>
      <c r="D1047" s="138"/>
      <c r="E1047" s="138"/>
      <c r="F1047" s="138"/>
      <c r="G1047" s="138"/>
      <c r="H1047" s="138"/>
      <c r="I1047" s="138"/>
      <c r="J1047" s="138"/>
      <c r="K1047" s="138"/>
      <c r="L1047" s="138"/>
      <c r="M1047" s="138"/>
      <c r="N1047" s="138"/>
      <c r="O1047" s="138"/>
      <c r="P1047" s="138"/>
      <c r="Q1047" s="138"/>
      <c r="R1047" s="138"/>
    </row>
    <row r="1048" spans="1:18">
      <c r="A1048" s="7"/>
      <c r="B1048" s="7"/>
      <c r="C1048" s="138"/>
      <c r="D1048" s="138"/>
      <c r="E1048" s="138"/>
      <c r="F1048" s="138"/>
      <c r="G1048" s="138"/>
      <c r="H1048" s="138"/>
      <c r="I1048" s="138"/>
      <c r="J1048" s="138"/>
      <c r="K1048" s="138"/>
      <c r="L1048" s="138"/>
      <c r="M1048" s="138"/>
      <c r="N1048" s="138"/>
      <c r="O1048" s="138"/>
      <c r="P1048" s="138"/>
      <c r="Q1048" s="138"/>
      <c r="R1048" s="138"/>
    </row>
    <row r="1049" spans="1:18">
      <c r="A1049" s="7"/>
      <c r="B1049" s="7"/>
      <c r="C1049" s="138"/>
      <c r="D1049" s="138"/>
      <c r="E1049" s="138"/>
      <c r="F1049" s="138"/>
      <c r="G1049" s="138"/>
      <c r="H1049" s="138"/>
      <c r="I1049" s="138"/>
      <c r="J1049" s="138"/>
      <c r="K1049" s="138"/>
      <c r="L1049" s="138"/>
      <c r="M1049" s="138"/>
      <c r="N1049" s="138"/>
      <c r="O1049" s="138"/>
      <c r="P1049" s="138"/>
      <c r="Q1049" s="138"/>
      <c r="R1049" s="138"/>
    </row>
    <row r="1050" spans="1:18">
      <c r="A1050" s="7"/>
      <c r="B1050" s="7"/>
      <c r="C1050" s="138"/>
      <c r="D1050" s="138"/>
      <c r="E1050" s="138"/>
      <c r="F1050" s="138"/>
      <c r="G1050" s="138"/>
      <c r="H1050" s="138"/>
      <c r="I1050" s="138"/>
      <c r="J1050" s="138"/>
      <c r="K1050" s="138"/>
      <c r="L1050" s="138"/>
      <c r="M1050" s="138"/>
      <c r="N1050" s="138"/>
      <c r="O1050" s="138"/>
      <c r="P1050" s="138"/>
      <c r="Q1050" s="138"/>
      <c r="R1050" s="138"/>
    </row>
    <row r="1051" spans="1:18">
      <c r="A1051" s="7"/>
      <c r="B1051" s="7"/>
      <c r="C1051" s="138"/>
      <c r="D1051" s="138"/>
      <c r="E1051" s="138"/>
      <c r="F1051" s="138"/>
      <c r="G1051" s="138"/>
      <c r="H1051" s="138"/>
      <c r="I1051" s="138"/>
      <c r="J1051" s="138"/>
      <c r="K1051" s="138"/>
      <c r="L1051" s="138"/>
      <c r="M1051" s="138"/>
      <c r="N1051" s="138"/>
      <c r="O1051" s="138"/>
      <c r="P1051" s="138"/>
      <c r="Q1051" s="138"/>
      <c r="R1051" s="138"/>
    </row>
    <row r="1052" spans="1:18">
      <c r="A1052" s="7"/>
      <c r="B1052" s="7"/>
      <c r="C1052" s="138"/>
      <c r="D1052" s="138"/>
      <c r="E1052" s="138"/>
      <c r="F1052" s="138"/>
      <c r="G1052" s="138"/>
      <c r="H1052" s="138"/>
      <c r="I1052" s="138"/>
      <c r="J1052" s="138"/>
      <c r="K1052" s="138"/>
      <c r="L1052" s="138"/>
      <c r="M1052" s="138"/>
      <c r="N1052" s="138"/>
      <c r="O1052" s="138"/>
      <c r="P1052" s="138"/>
      <c r="Q1052" s="138"/>
      <c r="R1052" s="138"/>
    </row>
    <row r="1053" spans="1:18">
      <c r="A1053" s="7"/>
      <c r="B1053" s="7"/>
      <c r="C1053" s="138"/>
      <c r="D1053" s="138"/>
      <c r="E1053" s="138"/>
      <c r="F1053" s="138"/>
      <c r="G1053" s="138"/>
      <c r="H1053" s="138"/>
      <c r="I1053" s="138"/>
      <c r="J1053" s="138"/>
      <c r="K1053" s="138"/>
      <c r="L1053" s="138"/>
      <c r="M1053" s="138"/>
      <c r="N1053" s="138"/>
      <c r="O1053" s="138"/>
      <c r="P1053" s="138"/>
      <c r="Q1053" s="138"/>
      <c r="R1053" s="138"/>
    </row>
    <row r="1054" spans="1:18">
      <c r="A1054" s="7"/>
      <c r="B1054" s="7"/>
      <c r="C1054" s="138"/>
      <c r="D1054" s="138"/>
      <c r="E1054" s="138"/>
      <c r="F1054" s="138"/>
      <c r="G1054" s="138"/>
      <c r="H1054" s="138"/>
      <c r="I1054" s="138"/>
      <c r="J1054" s="138"/>
      <c r="K1054" s="138"/>
      <c r="L1054" s="138"/>
      <c r="M1054" s="138"/>
      <c r="N1054" s="138"/>
      <c r="O1054" s="138"/>
      <c r="P1054" s="138"/>
      <c r="Q1054" s="138"/>
      <c r="R1054" s="138"/>
    </row>
    <row r="1055" spans="1:18">
      <c r="A1055" s="7"/>
      <c r="B1055" s="7"/>
      <c r="C1055" s="138"/>
      <c r="D1055" s="138"/>
      <c r="E1055" s="138"/>
      <c r="F1055" s="138"/>
      <c r="G1055" s="138"/>
      <c r="H1055" s="138"/>
      <c r="I1055" s="138"/>
      <c r="J1055" s="138"/>
      <c r="K1055" s="138"/>
      <c r="L1055" s="138"/>
      <c r="M1055" s="138"/>
      <c r="N1055" s="138"/>
      <c r="O1055" s="138"/>
      <c r="P1055" s="138"/>
      <c r="Q1055" s="138"/>
      <c r="R1055" s="138"/>
    </row>
    <row r="1056" spans="1:18">
      <c r="A1056" s="7"/>
      <c r="B1056" s="7"/>
      <c r="C1056" s="138"/>
      <c r="D1056" s="138"/>
      <c r="E1056" s="138"/>
      <c r="F1056" s="138"/>
      <c r="G1056" s="138"/>
      <c r="H1056" s="138"/>
      <c r="I1056" s="138"/>
      <c r="J1056" s="138"/>
      <c r="K1056" s="138"/>
      <c r="L1056" s="138"/>
      <c r="M1056" s="138"/>
      <c r="N1056" s="138"/>
      <c r="O1056" s="138"/>
      <c r="P1056" s="138"/>
      <c r="Q1056" s="138"/>
      <c r="R1056" s="138"/>
    </row>
    <row r="1057" spans="1:18">
      <c r="A1057" s="7"/>
      <c r="B1057" s="7"/>
      <c r="C1057" s="138"/>
      <c r="D1057" s="138"/>
      <c r="E1057" s="138"/>
      <c r="F1057" s="138"/>
      <c r="G1057" s="138"/>
      <c r="H1057" s="138"/>
      <c r="I1057" s="138"/>
      <c r="J1057" s="138"/>
      <c r="K1057" s="138"/>
      <c r="L1057" s="138"/>
      <c r="M1057" s="138"/>
      <c r="N1057" s="138"/>
      <c r="O1057" s="138"/>
      <c r="P1057" s="138"/>
      <c r="Q1057" s="138"/>
      <c r="R1057" s="138"/>
    </row>
    <row r="1058" spans="1:18">
      <c r="A1058" s="7"/>
      <c r="B1058" s="7"/>
      <c r="C1058" s="138"/>
      <c r="D1058" s="138"/>
      <c r="E1058" s="138"/>
      <c r="F1058" s="138"/>
      <c r="G1058" s="138"/>
      <c r="H1058" s="138"/>
      <c r="I1058" s="138"/>
      <c r="J1058" s="138"/>
      <c r="K1058" s="138"/>
      <c r="L1058" s="138"/>
      <c r="M1058" s="138"/>
      <c r="N1058" s="138"/>
      <c r="O1058" s="138"/>
      <c r="P1058" s="138"/>
      <c r="Q1058" s="138"/>
      <c r="R1058" s="138"/>
    </row>
    <row r="1059" spans="1:18">
      <c r="A1059" s="7"/>
      <c r="B1059" s="7"/>
      <c r="C1059" s="138"/>
      <c r="D1059" s="138"/>
      <c r="E1059" s="138"/>
      <c r="F1059" s="138"/>
      <c r="G1059" s="138"/>
      <c r="H1059" s="138"/>
      <c r="I1059" s="138"/>
      <c r="J1059" s="138"/>
      <c r="K1059" s="138"/>
      <c r="L1059" s="138"/>
      <c r="M1059" s="138"/>
      <c r="N1059" s="138"/>
      <c r="O1059" s="138"/>
      <c r="P1059" s="138"/>
      <c r="Q1059" s="138"/>
      <c r="R1059" s="138"/>
    </row>
    <row r="1060" spans="1:18">
      <c r="A1060" s="7"/>
      <c r="B1060" s="7"/>
      <c r="C1060" s="138"/>
      <c r="D1060" s="138"/>
      <c r="E1060" s="138"/>
      <c r="F1060" s="138"/>
      <c r="G1060" s="138"/>
      <c r="H1060" s="138"/>
      <c r="I1060" s="138"/>
      <c r="J1060" s="138"/>
      <c r="K1060" s="138"/>
      <c r="L1060" s="138"/>
      <c r="M1060" s="138"/>
      <c r="N1060" s="138"/>
      <c r="O1060" s="138"/>
      <c r="P1060" s="138"/>
      <c r="Q1060" s="138"/>
      <c r="R1060" s="138"/>
    </row>
    <row r="1061" spans="1:18">
      <c r="A1061" s="7"/>
      <c r="B1061" s="7"/>
      <c r="C1061" s="138"/>
      <c r="D1061" s="138"/>
      <c r="E1061" s="138"/>
      <c r="F1061" s="138"/>
      <c r="G1061" s="138"/>
      <c r="H1061" s="138"/>
      <c r="I1061" s="138"/>
      <c r="J1061" s="138"/>
      <c r="K1061" s="138"/>
      <c r="L1061" s="138"/>
      <c r="M1061" s="138"/>
      <c r="N1061" s="138"/>
      <c r="O1061" s="138"/>
      <c r="P1061" s="138"/>
      <c r="Q1061" s="138"/>
      <c r="R1061" s="138"/>
    </row>
    <row r="1062" spans="1:18">
      <c r="A1062" s="7"/>
      <c r="B1062" s="7"/>
      <c r="C1062" s="138"/>
      <c r="D1062" s="138"/>
      <c r="E1062" s="138"/>
      <c r="F1062" s="138"/>
      <c r="G1062" s="138"/>
      <c r="H1062" s="138"/>
      <c r="I1062" s="138"/>
      <c r="J1062" s="138"/>
      <c r="K1062" s="138"/>
      <c r="L1062" s="138"/>
      <c r="M1062" s="138"/>
      <c r="N1062" s="138"/>
      <c r="O1062" s="138"/>
      <c r="P1062" s="138"/>
      <c r="Q1062" s="138"/>
      <c r="R1062" s="138"/>
    </row>
    <row r="1063" spans="1:18">
      <c r="A1063" s="7"/>
      <c r="B1063" s="7"/>
      <c r="C1063" s="138"/>
      <c r="D1063" s="138"/>
      <c r="E1063" s="138"/>
      <c r="F1063" s="138"/>
      <c r="G1063" s="138"/>
      <c r="H1063" s="138"/>
      <c r="I1063" s="138"/>
      <c r="J1063" s="138"/>
      <c r="K1063" s="138"/>
      <c r="L1063" s="138"/>
      <c r="M1063" s="138"/>
      <c r="N1063" s="138"/>
      <c r="O1063" s="138"/>
      <c r="P1063" s="138"/>
      <c r="Q1063" s="138"/>
      <c r="R1063" s="138"/>
    </row>
    <row r="1064" spans="1:18">
      <c r="A1064" s="7"/>
      <c r="B1064" s="7"/>
      <c r="C1064" s="138"/>
      <c r="D1064" s="138"/>
      <c r="E1064" s="138"/>
      <c r="F1064" s="138"/>
      <c r="G1064" s="138"/>
      <c r="H1064" s="138"/>
      <c r="I1064" s="138"/>
      <c r="J1064" s="138"/>
      <c r="K1064" s="138"/>
      <c r="L1064" s="138"/>
      <c r="M1064" s="138"/>
      <c r="N1064" s="138"/>
      <c r="O1064" s="138"/>
      <c r="P1064" s="138"/>
      <c r="Q1064" s="138"/>
      <c r="R1064" s="138"/>
    </row>
    <row r="1065" spans="1:18">
      <c r="A1065" s="7"/>
      <c r="B1065" s="7"/>
      <c r="C1065" s="138"/>
      <c r="D1065" s="138"/>
      <c r="E1065" s="138"/>
      <c r="F1065" s="138"/>
      <c r="G1065" s="138"/>
      <c r="H1065" s="138"/>
      <c r="I1065" s="138"/>
      <c r="J1065" s="138"/>
      <c r="K1065" s="138"/>
      <c r="L1065" s="138"/>
      <c r="M1065" s="138"/>
      <c r="N1065" s="138"/>
      <c r="O1065" s="138"/>
      <c r="P1065" s="138"/>
      <c r="Q1065" s="138"/>
      <c r="R1065" s="138"/>
    </row>
    <row r="1066" spans="1:18">
      <c r="A1066" s="7"/>
      <c r="B1066" s="7"/>
      <c r="C1066" s="138"/>
      <c r="D1066" s="138"/>
      <c r="E1066" s="138"/>
      <c r="F1066" s="138"/>
      <c r="G1066" s="138"/>
      <c r="H1066" s="138"/>
      <c r="I1066" s="138"/>
      <c r="J1066" s="138"/>
      <c r="K1066" s="138"/>
      <c r="L1066" s="138"/>
      <c r="M1066" s="138"/>
      <c r="N1066" s="138"/>
      <c r="O1066" s="138"/>
      <c r="P1066" s="138"/>
      <c r="Q1066" s="138"/>
      <c r="R1066" s="138"/>
    </row>
    <row r="1067" spans="1:18">
      <c r="A1067" s="7"/>
      <c r="B1067" s="7"/>
      <c r="C1067" s="138"/>
      <c r="D1067" s="138"/>
      <c r="E1067" s="138"/>
      <c r="F1067" s="138"/>
      <c r="G1067" s="138"/>
      <c r="H1067" s="138"/>
      <c r="I1067" s="138"/>
      <c r="J1067" s="138"/>
      <c r="K1067" s="138"/>
      <c r="L1067" s="138"/>
      <c r="M1067" s="138"/>
      <c r="N1067" s="138"/>
      <c r="O1067" s="138"/>
      <c r="P1067" s="138"/>
      <c r="Q1067" s="138"/>
      <c r="R1067" s="138"/>
    </row>
    <row r="1068" spans="1:18">
      <c r="A1068" s="7"/>
      <c r="B1068" s="7"/>
      <c r="C1068" s="138"/>
      <c r="D1068" s="138"/>
      <c r="E1068" s="138"/>
      <c r="F1068" s="138"/>
      <c r="G1068" s="138"/>
      <c r="H1068" s="138"/>
      <c r="I1068" s="138"/>
      <c r="J1068" s="138"/>
      <c r="K1068" s="138"/>
      <c r="L1068" s="138"/>
      <c r="M1068" s="138"/>
      <c r="N1068" s="138"/>
      <c r="O1068" s="138"/>
      <c r="P1068" s="138"/>
      <c r="Q1068" s="138"/>
      <c r="R1068" s="138"/>
    </row>
    <row r="1069" spans="1:18">
      <c r="A1069" s="7"/>
      <c r="B1069" s="7"/>
      <c r="C1069" s="138"/>
      <c r="D1069" s="138"/>
      <c r="E1069" s="138"/>
      <c r="F1069" s="138"/>
      <c r="G1069" s="138"/>
      <c r="H1069" s="138"/>
      <c r="I1069" s="138"/>
      <c r="J1069" s="138"/>
      <c r="K1069" s="138"/>
      <c r="L1069" s="138"/>
      <c r="M1069" s="138"/>
      <c r="N1069" s="138"/>
      <c r="O1069" s="138"/>
      <c r="P1069" s="138"/>
      <c r="Q1069" s="138"/>
      <c r="R1069" s="138"/>
    </row>
    <row r="1070" spans="1:18">
      <c r="A1070" s="7"/>
      <c r="B1070" s="7"/>
      <c r="C1070" s="138"/>
      <c r="D1070" s="138"/>
      <c r="E1070" s="138"/>
      <c r="F1070" s="138"/>
      <c r="G1070" s="138"/>
      <c r="H1070" s="138"/>
      <c r="I1070" s="138"/>
      <c r="J1070" s="138"/>
      <c r="K1070" s="138"/>
      <c r="L1070" s="138"/>
      <c r="M1070" s="138"/>
      <c r="N1070" s="138"/>
      <c r="O1070" s="138"/>
      <c r="P1070" s="138"/>
      <c r="Q1070" s="138"/>
      <c r="R1070" s="138"/>
    </row>
    <row r="1071" spans="1:18">
      <c r="A1071" s="7"/>
      <c r="B1071" s="7"/>
      <c r="C1071" s="138"/>
      <c r="D1071" s="138"/>
      <c r="E1071" s="138"/>
      <c r="F1071" s="138"/>
      <c r="G1071" s="138"/>
      <c r="H1071" s="138"/>
      <c r="I1071" s="138"/>
      <c r="J1071" s="138"/>
      <c r="K1071" s="138"/>
      <c r="L1071" s="138"/>
      <c r="M1071" s="138"/>
      <c r="N1071" s="138"/>
      <c r="O1071" s="138"/>
      <c r="P1071" s="138"/>
      <c r="Q1071" s="138"/>
      <c r="R1071" s="138"/>
    </row>
    <row r="1072" spans="1:18">
      <c r="A1072" s="7"/>
      <c r="B1072" s="7"/>
      <c r="C1072" s="138"/>
      <c r="D1072" s="138"/>
      <c r="E1072" s="138"/>
      <c r="F1072" s="138"/>
      <c r="G1072" s="138"/>
      <c r="H1072" s="138"/>
      <c r="I1072" s="138"/>
      <c r="J1072" s="138"/>
      <c r="K1072" s="138"/>
      <c r="L1072" s="138"/>
      <c r="M1072" s="138"/>
      <c r="N1072" s="138"/>
      <c r="O1072" s="138"/>
      <c r="P1072" s="138"/>
      <c r="Q1072" s="138"/>
      <c r="R1072" s="138"/>
    </row>
    <row r="1073" spans="1:18">
      <c r="A1073" s="7"/>
      <c r="B1073" s="7"/>
      <c r="C1073" s="138"/>
      <c r="D1073" s="138"/>
      <c r="E1073" s="138"/>
      <c r="F1073" s="138"/>
      <c r="G1073" s="138"/>
      <c r="H1073" s="138"/>
      <c r="I1073" s="138"/>
      <c r="J1073" s="138"/>
      <c r="K1073" s="138"/>
      <c r="L1073" s="138"/>
      <c r="M1073" s="138"/>
      <c r="N1073" s="138"/>
      <c r="O1073" s="138"/>
      <c r="P1073" s="138"/>
      <c r="Q1073" s="138"/>
      <c r="R1073" s="138"/>
    </row>
    <row r="1074" spans="1:18">
      <c r="A1074" s="7"/>
      <c r="B1074" s="7"/>
      <c r="C1074" s="138"/>
      <c r="D1074" s="138"/>
      <c r="E1074" s="138"/>
      <c r="F1074" s="138"/>
      <c r="G1074" s="138"/>
      <c r="H1074" s="138"/>
      <c r="I1074" s="138"/>
      <c r="J1074" s="138"/>
      <c r="K1074" s="138"/>
      <c r="L1074" s="138"/>
      <c r="M1074" s="138"/>
      <c r="N1074" s="138"/>
      <c r="O1074" s="138"/>
      <c r="P1074" s="138"/>
      <c r="Q1074" s="138"/>
      <c r="R1074" s="138"/>
    </row>
    <row r="1075" spans="1:18">
      <c r="A1075" s="7"/>
      <c r="B1075" s="7"/>
      <c r="C1075" s="138"/>
      <c r="D1075" s="138"/>
      <c r="E1075" s="138"/>
      <c r="F1075" s="138"/>
      <c r="G1075" s="138"/>
      <c r="H1075" s="138"/>
      <c r="I1075" s="138"/>
      <c r="J1075" s="138"/>
      <c r="K1075" s="138"/>
      <c r="L1075" s="138"/>
      <c r="M1075" s="138"/>
      <c r="N1075" s="138"/>
      <c r="O1075" s="138"/>
      <c r="P1075" s="138"/>
      <c r="Q1075" s="138"/>
      <c r="R1075" s="138"/>
    </row>
    <row r="1076" spans="1:18">
      <c r="A1076" s="7"/>
      <c r="B1076" s="7"/>
      <c r="C1076" s="138"/>
      <c r="D1076" s="138"/>
      <c r="E1076" s="138"/>
      <c r="F1076" s="138"/>
      <c r="G1076" s="138"/>
      <c r="H1076" s="138"/>
      <c r="I1076" s="138"/>
      <c r="J1076" s="138"/>
      <c r="K1076" s="138"/>
      <c r="L1076" s="138"/>
      <c r="M1076" s="138"/>
      <c r="N1076" s="138"/>
      <c r="O1076" s="138"/>
      <c r="P1076" s="138"/>
      <c r="Q1076" s="138"/>
      <c r="R1076" s="138"/>
    </row>
    <row r="1077" spans="1:18">
      <c r="A1077" s="7"/>
      <c r="B1077" s="7"/>
      <c r="C1077" s="138"/>
      <c r="D1077" s="138"/>
      <c r="E1077" s="138"/>
      <c r="F1077" s="138"/>
      <c r="G1077" s="138"/>
      <c r="H1077" s="138"/>
      <c r="I1077" s="138"/>
      <c r="J1077" s="138"/>
      <c r="K1077" s="138"/>
      <c r="L1077" s="138"/>
      <c r="M1077" s="138"/>
      <c r="N1077" s="138"/>
      <c r="O1077" s="138"/>
      <c r="P1077" s="138"/>
      <c r="Q1077" s="138"/>
      <c r="R1077" s="138"/>
    </row>
    <row r="1078" spans="1:18">
      <c r="A1078" s="7"/>
      <c r="B1078" s="7"/>
      <c r="C1078" s="138"/>
      <c r="D1078" s="138"/>
      <c r="E1078" s="138"/>
      <c r="F1078" s="138"/>
      <c r="G1078" s="138"/>
      <c r="H1078" s="138"/>
      <c r="I1078" s="138"/>
      <c r="J1078" s="138"/>
      <c r="K1078" s="138"/>
      <c r="L1078" s="138"/>
      <c r="M1078" s="138"/>
      <c r="N1078" s="138"/>
      <c r="O1078" s="138"/>
      <c r="P1078" s="138"/>
      <c r="Q1078" s="138"/>
      <c r="R1078" s="138"/>
    </row>
    <row r="1079" spans="1:18">
      <c r="A1079" s="7"/>
      <c r="B1079" s="7"/>
      <c r="C1079" s="138"/>
      <c r="D1079" s="138"/>
      <c r="E1079" s="138"/>
      <c r="F1079" s="138"/>
      <c r="G1079" s="138"/>
      <c r="H1079" s="138"/>
      <c r="I1079" s="138"/>
      <c r="J1079" s="138"/>
      <c r="K1079" s="138"/>
      <c r="L1079" s="138"/>
      <c r="M1079" s="138"/>
      <c r="N1079" s="138"/>
      <c r="O1079" s="138"/>
      <c r="P1079" s="138"/>
      <c r="Q1079" s="138"/>
      <c r="R1079" s="138"/>
    </row>
    <row r="1080" spans="1:18">
      <c r="A1080" s="7"/>
      <c r="B1080" s="7"/>
      <c r="C1080" s="138"/>
      <c r="D1080" s="138"/>
      <c r="E1080" s="138"/>
      <c r="F1080" s="138"/>
      <c r="G1080" s="138"/>
      <c r="H1080" s="138"/>
      <c r="I1080" s="138"/>
      <c r="J1080" s="138"/>
      <c r="K1080" s="138"/>
      <c r="L1080" s="138"/>
      <c r="M1080" s="138"/>
      <c r="N1080" s="138"/>
      <c r="O1080" s="138"/>
      <c r="P1080" s="138"/>
      <c r="Q1080" s="138"/>
      <c r="R1080" s="138"/>
    </row>
    <row r="1081" spans="1:18">
      <c r="A1081" s="7"/>
      <c r="B1081" s="7"/>
      <c r="C1081" s="138"/>
      <c r="D1081" s="138"/>
      <c r="E1081" s="138"/>
      <c r="F1081" s="138"/>
      <c r="G1081" s="138"/>
      <c r="H1081" s="138"/>
      <c r="I1081" s="138"/>
      <c r="J1081" s="138"/>
      <c r="K1081" s="138"/>
      <c r="L1081" s="138"/>
      <c r="M1081" s="138"/>
      <c r="N1081" s="138"/>
      <c r="O1081" s="138"/>
      <c r="P1081" s="138"/>
      <c r="Q1081" s="138"/>
      <c r="R1081" s="138"/>
    </row>
    <row r="1082" spans="1:18">
      <c r="A1082" s="7"/>
      <c r="B1082" s="7"/>
      <c r="C1082" s="138"/>
      <c r="D1082" s="138"/>
      <c r="E1082" s="138"/>
      <c r="F1082" s="138"/>
      <c r="G1082" s="138"/>
      <c r="H1082" s="138"/>
      <c r="I1082" s="138"/>
      <c r="J1082" s="138"/>
      <c r="K1082" s="138"/>
      <c r="L1082" s="138"/>
      <c r="M1082" s="138"/>
      <c r="N1082" s="138"/>
      <c r="O1082" s="138"/>
      <c r="P1082" s="138"/>
      <c r="Q1082" s="138"/>
      <c r="R1082" s="138"/>
    </row>
    <row r="1083" spans="1:18">
      <c r="A1083" s="7"/>
      <c r="B1083" s="7"/>
      <c r="C1083" s="138"/>
      <c r="D1083" s="138"/>
      <c r="E1083" s="138"/>
      <c r="F1083" s="138"/>
      <c r="G1083" s="138"/>
      <c r="H1083" s="138"/>
      <c r="I1083" s="138"/>
      <c r="J1083" s="138"/>
      <c r="K1083" s="138"/>
      <c r="L1083" s="138"/>
      <c r="M1083" s="138"/>
      <c r="N1083" s="138"/>
      <c r="O1083" s="138"/>
      <c r="P1083" s="138"/>
      <c r="Q1083" s="138"/>
      <c r="R1083" s="138"/>
    </row>
    <row r="1084" spans="1:18">
      <c r="A1084" s="7"/>
      <c r="B1084" s="7"/>
      <c r="C1084" s="138"/>
      <c r="D1084" s="138"/>
      <c r="E1084" s="138"/>
      <c r="F1084" s="138"/>
      <c r="G1084" s="138"/>
      <c r="H1084" s="138"/>
      <c r="I1084" s="138"/>
      <c r="J1084" s="138"/>
      <c r="K1084" s="138"/>
      <c r="L1084" s="138"/>
      <c r="M1084" s="138"/>
      <c r="N1084" s="138"/>
      <c r="O1084" s="138"/>
      <c r="P1084" s="138"/>
      <c r="Q1084" s="138"/>
      <c r="R1084" s="138"/>
    </row>
    <row r="1085" spans="1:18">
      <c r="A1085" s="7"/>
      <c r="B1085" s="7"/>
      <c r="C1085" s="138"/>
      <c r="D1085" s="138"/>
      <c r="E1085" s="138"/>
      <c r="F1085" s="138"/>
      <c r="G1085" s="138"/>
      <c r="H1085" s="138"/>
      <c r="I1085" s="138"/>
      <c r="J1085" s="138"/>
      <c r="K1085" s="138"/>
      <c r="L1085" s="138"/>
      <c r="M1085" s="138"/>
      <c r="N1085" s="138"/>
      <c r="O1085" s="138"/>
      <c r="P1085" s="138"/>
      <c r="Q1085" s="138"/>
      <c r="R1085" s="138"/>
    </row>
    <row r="1086" spans="1:18">
      <c r="A1086" s="7"/>
      <c r="B1086" s="7"/>
      <c r="C1086" s="138"/>
      <c r="D1086" s="138"/>
      <c r="E1086" s="138"/>
      <c r="F1086" s="138"/>
      <c r="G1086" s="138"/>
      <c r="H1086" s="138"/>
      <c r="I1086" s="138"/>
      <c r="J1086" s="138"/>
      <c r="K1086" s="138"/>
      <c r="L1086" s="138"/>
      <c r="M1086" s="138"/>
      <c r="N1086" s="138"/>
      <c r="O1086" s="138"/>
      <c r="P1086" s="138"/>
      <c r="Q1086" s="138"/>
      <c r="R1086" s="138"/>
    </row>
    <row r="1087" spans="1:18">
      <c r="A1087" s="7"/>
      <c r="B1087" s="7"/>
      <c r="C1087" s="138"/>
      <c r="D1087" s="138"/>
      <c r="E1087" s="138"/>
      <c r="F1087" s="138"/>
      <c r="G1087" s="138"/>
      <c r="H1087" s="138"/>
      <c r="I1087" s="138"/>
      <c r="J1087" s="138"/>
      <c r="K1087" s="138"/>
      <c r="L1087" s="138"/>
      <c r="M1087" s="138"/>
      <c r="N1087" s="138"/>
      <c r="O1087" s="138"/>
      <c r="P1087" s="138"/>
      <c r="Q1087" s="138"/>
      <c r="R1087" s="138"/>
    </row>
    <row r="1088" spans="1:18">
      <c r="A1088" s="7"/>
      <c r="B1088" s="7"/>
      <c r="C1088" s="138"/>
      <c r="D1088" s="138"/>
      <c r="E1088" s="138"/>
      <c r="F1088" s="138"/>
      <c r="G1088" s="138"/>
      <c r="H1088" s="138"/>
      <c r="I1088" s="138"/>
      <c r="J1088" s="138"/>
      <c r="K1088" s="138"/>
      <c r="L1088" s="138"/>
      <c r="M1088" s="138"/>
      <c r="N1088" s="138"/>
      <c r="O1088" s="138"/>
      <c r="P1088" s="138"/>
      <c r="Q1088" s="138"/>
      <c r="R1088" s="138"/>
    </row>
    <row r="1089" spans="1:18">
      <c r="A1089" s="7"/>
      <c r="B1089" s="7"/>
      <c r="C1089" s="138"/>
      <c r="D1089" s="138"/>
      <c r="E1089" s="138"/>
      <c r="F1089" s="138"/>
      <c r="G1089" s="138"/>
      <c r="H1089" s="138"/>
      <c r="I1089" s="138"/>
      <c r="J1089" s="138"/>
      <c r="K1089" s="138"/>
      <c r="L1089" s="138"/>
      <c r="M1089" s="138"/>
      <c r="N1089" s="138"/>
      <c r="O1089" s="138"/>
      <c r="P1089" s="138"/>
      <c r="Q1089" s="138"/>
      <c r="R1089" s="138"/>
    </row>
    <row r="1090" spans="1:18">
      <c r="A1090" s="7"/>
      <c r="B1090" s="7"/>
      <c r="C1090" s="138"/>
      <c r="D1090" s="138"/>
      <c r="E1090" s="138"/>
      <c r="F1090" s="138"/>
      <c r="G1090" s="138"/>
      <c r="H1090" s="138"/>
      <c r="I1090" s="138"/>
      <c r="J1090" s="138"/>
      <c r="K1090" s="138"/>
      <c r="L1090" s="138"/>
      <c r="M1090" s="138"/>
      <c r="N1090" s="138"/>
      <c r="O1090" s="138"/>
      <c r="P1090" s="138"/>
      <c r="Q1090" s="138"/>
      <c r="R1090" s="138"/>
    </row>
    <row r="1091" spans="1:18">
      <c r="A1091" s="7"/>
      <c r="B1091" s="7"/>
      <c r="C1091" s="138"/>
      <c r="D1091" s="138"/>
      <c r="E1091" s="138"/>
      <c r="F1091" s="138"/>
      <c r="G1091" s="138"/>
      <c r="H1091" s="138"/>
      <c r="I1091" s="138"/>
      <c r="J1091" s="138"/>
      <c r="K1091" s="138"/>
      <c r="L1091" s="138"/>
      <c r="M1091" s="138"/>
      <c r="N1091" s="138"/>
      <c r="O1091" s="138"/>
      <c r="P1091" s="138"/>
      <c r="Q1091" s="138"/>
      <c r="R1091" s="138"/>
    </row>
    <row r="1092" spans="1:18">
      <c r="A1092" s="7"/>
      <c r="B1092" s="7"/>
      <c r="C1092" s="138"/>
      <c r="D1092" s="138"/>
      <c r="E1092" s="138"/>
      <c r="F1092" s="138"/>
      <c r="G1092" s="138"/>
      <c r="H1092" s="138"/>
      <c r="I1092" s="138"/>
      <c r="J1092" s="138"/>
      <c r="K1092" s="138"/>
      <c r="L1092" s="138"/>
      <c r="M1092" s="138"/>
      <c r="N1092" s="138"/>
      <c r="O1092" s="138"/>
      <c r="P1092" s="138"/>
      <c r="Q1092" s="138"/>
      <c r="R1092" s="138"/>
    </row>
    <row r="1093" spans="1:18">
      <c r="A1093" s="7"/>
      <c r="B1093" s="7"/>
      <c r="C1093" s="138"/>
      <c r="D1093" s="138"/>
      <c r="E1093" s="138"/>
      <c r="F1093" s="138"/>
      <c r="G1093" s="138"/>
      <c r="H1093" s="138"/>
      <c r="I1093" s="138"/>
      <c r="J1093" s="138"/>
      <c r="K1093" s="138"/>
      <c r="L1093" s="138"/>
      <c r="M1093" s="138"/>
      <c r="N1093" s="138"/>
      <c r="O1093" s="138"/>
      <c r="P1093" s="138"/>
      <c r="Q1093" s="138"/>
      <c r="R1093" s="138"/>
    </row>
    <row r="1094" spans="1:18">
      <c r="A1094" s="7"/>
      <c r="B1094" s="7"/>
      <c r="C1094" s="138"/>
      <c r="D1094" s="138"/>
      <c r="E1094" s="138"/>
      <c r="F1094" s="138"/>
      <c r="G1094" s="138"/>
      <c r="H1094" s="138"/>
      <c r="I1094" s="138"/>
      <c r="J1094" s="138"/>
      <c r="K1094" s="138"/>
      <c r="L1094" s="138"/>
      <c r="M1094" s="138"/>
      <c r="N1094" s="138"/>
      <c r="O1094" s="138"/>
      <c r="P1094" s="138"/>
      <c r="Q1094" s="138"/>
      <c r="R1094" s="138"/>
    </row>
    <row r="1095" spans="1:18">
      <c r="A1095" s="7"/>
      <c r="B1095" s="7"/>
      <c r="C1095" s="138"/>
      <c r="D1095" s="138"/>
      <c r="E1095" s="138"/>
      <c r="F1095" s="138"/>
      <c r="G1095" s="138"/>
      <c r="H1095" s="138"/>
      <c r="I1095" s="138"/>
      <c r="J1095" s="138"/>
      <c r="K1095" s="138"/>
      <c r="L1095" s="138"/>
      <c r="M1095" s="138"/>
      <c r="N1095" s="138"/>
      <c r="O1095" s="138"/>
      <c r="P1095" s="138"/>
      <c r="Q1095" s="138"/>
      <c r="R1095" s="138"/>
    </row>
    <row r="1096" spans="1:18">
      <c r="A1096" s="7"/>
      <c r="B1096" s="7"/>
      <c r="C1096" s="138"/>
      <c r="D1096" s="138"/>
      <c r="E1096" s="138"/>
      <c r="F1096" s="138"/>
      <c r="G1096" s="138"/>
      <c r="H1096" s="138"/>
      <c r="I1096" s="138"/>
      <c r="J1096" s="138"/>
      <c r="K1096" s="138"/>
      <c r="L1096" s="138"/>
      <c r="M1096" s="138"/>
      <c r="N1096" s="138"/>
      <c r="O1096" s="138"/>
      <c r="P1096" s="138"/>
      <c r="Q1096" s="138"/>
      <c r="R1096" s="138"/>
    </row>
    <row r="1097" spans="1:18">
      <c r="A1097" s="7"/>
      <c r="B1097" s="7"/>
      <c r="C1097" s="138"/>
      <c r="D1097" s="138"/>
      <c r="E1097" s="138"/>
      <c r="F1097" s="138"/>
      <c r="G1097" s="138"/>
      <c r="H1097" s="138"/>
      <c r="I1097" s="138"/>
      <c r="J1097" s="138"/>
      <c r="K1097" s="138"/>
      <c r="L1097" s="138"/>
      <c r="M1097" s="138"/>
      <c r="N1097" s="138"/>
      <c r="O1097" s="138"/>
      <c r="P1097" s="138"/>
      <c r="Q1097" s="138"/>
      <c r="R1097" s="138"/>
    </row>
    <row r="1098" spans="1:18">
      <c r="A1098" s="7"/>
      <c r="B1098" s="7"/>
      <c r="C1098" s="138"/>
      <c r="D1098" s="138"/>
      <c r="E1098" s="138"/>
      <c r="F1098" s="138"/>
      <c r="G1098" s="138"/>
      <c r="H1098" s="138"/>
      <c r="I1098" s="138"/>
      <c r="J1098" s="138"/>
      <c r="K1098" s="138"/>
      <c r="L1098" s="138"/>
      <c r="M1098" s="138"/>
      <c r="N1098" s="138"/>
      <c r="O1098" s="138"/>
      <c r="P1098" s="138"/>
      <c r="Q1098" s="138"/>
      <c r="R1098" s="138"/>
    </row>
    <row r="1099" spans="1:18">
      <c r="A1099" s="7"/>
      <c r="B1099" s="7"/>
      <c r="C1099" s="138"/>
      <c r="D1099" s="138"/>
      <c r="E1099" s="138"/>
      <c r="F1099" s="138"/>
      <c r="G1099" s="138"/>
      <c r="H1099" s="138"/>
      <c r="I1099" s="138"/>
      <c r="J1099" s="138"/>
      <c r="K1099" s="138"/>
      <c r="L1099" s="138"/>
      <c r="M1099" s="138"/>
      <c r="N1099" s="138"/>
      <c r="O1099" s="138"/>
      <c r="P1099" s="138"/>
      <c r="Q1099" s="138"/>
      <c r="R1099" s="138"/>
    </row>
    <row r="1100" spans="1:18">
      <c r="A1100" s="7"/>
      <c r="B1100" s="7"/>
      <c r="C1100" s="138"/>
      <c r="D1100" s="138"/>
      <c r="E1100" s="138"/>
      <c r="F1100" s="138"/>
      <c r="G1100" s="138"/>
      <c r="H1100" s="138"/>
      <c r="I1100" s="138"/>
      <c r="J1100" s="138"/>
      <c r="K1100" s="138"/>
      <c r="L1100" s="138"/>
      <c r="M1100" s="138"/>
      <c r="N1100" s="138"/>
      <c r="O1100" s="138"/>
      <c r="P1100" s="138"/>
      <c r="Q1100" s="138"/>
      <c r="R1100" s="138"/>
    </row>
    <row r="1101" spans="1:18">
      <c r="A1101" s="7"/>
      <c r="B1101" s="7"/>
      <c r="C1101" s="138"/>
      <c r="D1101" s="138"/>
      <c r="E1101" s="138"/>
      <c r="F1101" s="138"/>
      <c r="G1101" s="138"/>
      <c r="H1101" s="138"/>
      <c r="I1101" s="138"/>
      <c r="J1101" s="138"/>
      <c r="K1101" s="138"/>
      <c r="L1101" s="138"/>
      <c r="M1101" s="138"/>
      <c r="N1101" s="138"/>
      <c r="O1101" s="138"/>
      <c r="P1101" s="138"/>
      <c r="Q1101" s="138"/>
      <c r="R1101" s="138"/>
    </row>
    <row r="1102" spans="1:18">
      <c r="A1102" s="7"/>
      <c r="B1102" s="7"/>
      <c r="C1102" s="138"/>
      <c r="D1102" s="138"/>
      <c r="E1102" s="138"/>
      <c r="F1102" s="138"/>
      <c r="G1102" s="138"/>
      <c r="H1102" s="138"/>
      <c r="I1102" s="138"/>
      <c r="J1102" s="138"/>
      <c r="K1102" s="138"/>
      <c r="L1102" s="138"/>
      <c r="M1102" s="138"/>
      <c r="N1102" s="138"/>
      <c r="O1102" s="138"/>
      <c r="P1102" s="138"/>
      <c r="Q1102" s="138"/>
      <c r="R1102" s="138"/>
    </row>
    <row r="1103" spans="1:18">
      <c r="A1103" s="7"/>
      <c r="B1103" s="7"/>
      <c r="C1103" s="138"/>
      <c r="D1103" s="138"/>
      <c r="E1103" s="138"/>
      <c r="F1103" s="138"/>
      <c r="G1103" s="138"/>
      <c r="H1103" s="138"/>
      <c r="I1103" s="138"/>
      <c r="J1103" s="138"/>
      <c r="K1103" s="138"/>
      <c r="L1103" s="138"/>
      <c r="M1103" s="138"/>
      <c r="N1103" s="138"/>
      <c r="O1103" s="138"/>
      <c r="P1103" s="138"/>
      <c r="Q1103" s="138"/>
      <c r="R1103" s="138"/>
    </row>
    <row r="1104" spans="1:18">
      <c r="A1104" s="7"/>
      <c r="B1104" s="7"/>
      <c r="C1104" s="138"/>
      <c r="D1104" s="138"/>
      <c r="E1104" s="138"/>
      <c r="F1104" s="138"/>
      <c r="G1104" s="138"/>
      <c r="H1104" s="138"/>
      <c r="I1104" s="138"/>
      <c r="J1104" s="138"/>
      <c r="K1104" s="138"/>
      <c r="L1104" s="138"/>
      <c r="M1104" s="138"/>
      <c r="N1104" s="138"/>
      <c r="O1104" s="138"/>
      <c r="P1104" s="138"/>
      <c r="Q1104" s="138"/>
      <c r="R1104" s="138"/>
    </row>
    <row r="1105" spans="1:18">
      <c r="A1105" s="7"/>
      <c r="B1105" s="7"/>
      <c r="C1105" s="138"/>
      <c r="D1105" s="138"/>
      <c r="E1105" s="138"/>
      <c r="F1105" s="138"/>
      <c r="G1105" s="138"/>
      <c r="H1105" s="138"/>
      <c r="I1105" s="138"/>
      <c r="J1105" s="138"/>
      <c r="K1105" s="138"/>
      <c r="L1105" s="138"/>
      <c r="M1105" s="138"/>
      <c r="N1105" s="138"/>
      <c r="O1105" s="138"/>
      <c r="P1105" s="138"/>
      <c r="Q1105" s="138"/>
      <c r="R1105" s="138"/>
    </row>
    <row r="1106" spans="1:18">
      <c r="A1106" s="7"/>
      <c r="B1106" s="7"/>
      <c r="C1106" s="138"/>
      <c r="D1106" s="138"/>
      <c r="E1106" s="138"/>
      <c r="F1106" s="138"/>
      <c r="G1106" s="138"/>
      <c r="H1106" s="138"/>
      <c r="I1106" s="138"/>
      <c r="J1106" s="138"/>
      <c r="K1106" s="138"/>
      <c r="L1106" s="138"/>
      <c r="M1106" s="138"/>
      <c r="N1106" s="138"/>
      <c r="O1106" s="138"/>
      <c r="P1106" s="138"/>
      <c r="Q1106" s="138"/>
      <c r="R1106" s="138"/>
    </row>
    <row r="1107" spans="1:18">
      <c r="A1107" s="7"/>
      <c r="B1107" s="7"/>
      <c r="C1107" s="138"/>
      <c r="D1107" s="138"/>
      <c r="E1107" s="138"/>
      <c r="F1107" s="138"/>
      <c r="G1107" s="138"/>
      <c r="H1107" s="138"/>
      <c r="I1107" s="138"/>
      <c r="J1107" s="138"/>
      <c r="K1107" s="138"/>
      <c r="L1107" s="138"/>
      <c r="M1107" s="138"/>
      <c r="N1107" s="138"/>
      <c r="O1107" s="138"/>
      <c r="P1107" s="138"/>
      <c r="Q1107" s="138"/>
      <c r="R1107" s="138"/>
    </row>
    <row r="1108" spans="1:18">
      <c r="A1108" s="7"/>
      <c r="B1108" s="7"/>
      <c r="C1108" s="138"/>
      <c r="D1108" s="138"/>
      <c r="E1108" s="138"/>
      <c r="F1108" s="138"/>
      <c r="G1108" s="138"/>
      <c r="H1108" s="138"/>
      <c r="I1108" s="138"/>
      <c r="J1108" s="138"/>
      <c r="K1108" s="138"/>
      <c r="L1108" s="138"/>
      <c r="M1108" s="138"/>
      <c r="N1108" s="138"/>
      <c r="O1108" s="138"/>
      <c r="P1108" s="138"/>
      <c r="Q1108" s="138"/>
      <c r="R1108" s="138"/>
    </row>
    <row r="1109" spans="1:18">
      <c r="A1109" s="7"/>
      <c r="B1109" s="7"/>
      <c r="C1109" s="138"/>
      <c r="D1109" s="138"/>
      <c r="E1109" s="138"/>
      <c r="F1109" s="138"/>
      <c r="G1109" s="138"/>
      <c r="H1109" s="138"/>
      <c r="I1109" s="138"/>
      <c r="J1109" s="138"/>
      <c r="K1109" s="138"/>
      <c r="L1109" s="138"/>
      <c r="M1109" s="138"/>
      <c r="N1109" s="138"/>
      <c r="O1109" s="138"/>
      <c r="P1109" s="138"/>
      <c r="Q1109" s="138"/>
      <c r="R1109" s="138"/>
    </row>
    <row r="1110" spans="1:18">
      <c r="A1110" s="7"/>
      <c r="B1110" s="7"/>
      <c r="C1110" s="138"/>
      <c r="D1110" s="138"/>
      <c r="E1110" s="138"/>
      <c r="F1110" s="138"/>
      <c r="G1110" s="138"/>
      <c r="H1110" s="138"/>
      <c r="I1110" s="138"/>
      <c r="J1110" s="138"/>
      <c r="K1110" s="138"/>
      <c r="L1110" s="138"/>
      <c r="M1110" s="138"/>
      <c r="N1110" s="138"/>
      <c r="O1110" s="138"/>
      <c r="P1110" s="138"/>
      <c r="Q1110" s="138"/>
      <c r="R1110" s="138"/>
    </row>
    <row r="1111" spans="1:18">
      <c r="A1111" s="7"/>
      <c r="B1111" s="7"/>
      <c r="C1111" s="138"/>
      <c r="D1111" s="138"/>
      <c r="E1111" s="138"/>
      <c r="F1111" s="138"/>
      <c r="G1111" s="138"/>
      <c r="H1111" s="138"/>
      <c r="I1111" s="138"/>
      <c r="J1111" s="138"/>
      <c r="K1111" s="138"/>
      <c r="L1111" s="138"/>
      <c r="M1111" s="138"/>
      <c r="N1111" s="138"/>
      <c r="O1111" s="138"/>
      <c r="P1111" s="138"/>
      <c r="Q1111" s="138"/>
      <c r="R1111" s="138"/>
    </row>
    <row r="1112" spans="1:18">
      <c r="A1112" s="7"/>
      <c r="B1112" s="7"/>
      <c r="C1112" s="138"/>
      <c r="D1112" s="138"/>
      <c r="E1112" s="138"/>
      <c r="F1112" s="138"/>
      <c r="G1112" s="138"/>
      <c r="H1112" s="138"/>
      <c r="I1112" s="138"/>
      <c r="J1112" s="138"/>
      <c r="K1112" s="138"/>
      <c r="L1112" s="138"/>
      <c r="M1112" s="138"/>
      <c r="N1112" s="138"/>
      <c r="O1112" s="138"/>
      <c r="P1112" s="138"/>
      <c r="Q1112" s="138"/>
      <c r="R1112" s="138"/>
    </row>
    <row r="1113" spans="1:18">
      <c r="A1113" s="7"/>
      <c r="B1113" s="7"/>
      <c r="C1113" s="138"/>
      <c r="D1113" s="138"/>
      <c r="E1113" s="138"/>
      <c r="F1113" s="138"/>
      <c r="G1113" s="138"/>
      <c r="H1113" s="138"/>
      <c r="I1113" s="138"/>
      <c r="J1113" s="138"/>
      <c r="K1113" s="138"/>
      <c r="L1113" s="138"/>
      <c r="M1113" s="138"/>
      <c r="N1113" s="138"/>
      <c r="O1113" s="138"/>
      <c r="P1113" s="138"/>
      <c r="Q1113" s="138"/>
      <c r="R1113" s="138"/>
    </row>
    <row r="1114" spans="1:18">
      <c r="A1114" s="7"/>
      <c r="B1114" s="7"/>
      <c r="C1114" s="138"/>
      <c r="D1114" s="138"/>
      <c r="E1114" s="138"/>
      <c r="F1114" s="138"/>
      <c r="G1114" s="138"/>
      <c r="H1114" s="138"/>
      <c r="I1114" s="138"/>
      <c r="J1114" s="138"/>
      <c r="K1114" s="138"/>
      <c r="L1114" s="138"/>
      <c r="M1114" s="138"/>
      <c r="N1114" s="138"/>
      <c r="O1114" s="138"/>
      <c r="P1114" s="138"/>
      <c r="Q1114" s="138"/>
      <c r="R1114" s="138"/>
    </row>
    <row r="1115" spans="1:18">
      <c r="A1115" s="7"/>
      <c r="B1115" s="7"/>
      <c r="C1115" s="138"/>
      <c r="D1115" s="138"/>
      <c r="E1115" s="138"/>
      <c r="F1115" s="138"/>
      <c r="G1115" s="138"/>
      <c r="H1115" s="138"/>
      <c r="I1115" s="138"/>
      <c r="J1115" s="138"/>
      <c r="K1115" s="138"/>
      <c r="L1115" s="138"/>
      <c r="M1115" s="138"/>
      <c r="N1115" s="138"/>
      <c r="O1115" s="138"/>
      <c r="P1115" s="138"/>
      <c r="Q1115" s="138"/>
      <c r="R1115" s="138"/>
    </row>
    <row r="1116" spans="1:18">
      <c r="A1116" s="7"/>
      <c r="B1116" s="7"/>
      <c r="C1116" s="138"/>
      <c r="D1116" s="138"/>
      <c r="E1116" s="138"/>
      <c r="F1116" s="138"/>
      <c r="G1116" s="138"/>
      <c r="H1116" s="138"/>
      <c r="I1116" s="138"/>
      <c r="J1116" s="138"/>
      <c r="K1116" s="138"/>
      <c r="L1116" s="138"/>
      <c r="M1116" s="138"/>
      <c r="N1116" s="138"/>
      <c r="O1116" s="138"/>
      <c r="P1116" s="138"/>
      <c r="Q1116" s="138"/>
      <c r="R1116" s="138"/>
    </row>
    <row r="1117" spans="1:18">
      <c r="A1117" s="7"/>
      <c r="B1117" s="7"/>
      <c r="C1117" s="138"/>
      <c r="D1117" s="138"/>
      <c r="E1117" s="138"/>
      <c r="F1117" s="138"/>
      <c r="G1117" s="138"/>
      <c r="H1117" s="138"/>
      <c r="I1117" s="138"/>
      <c r="J1117" s="138"/>
      <c r="K1117" s="138"/>
      <c r="L1117" s="138"/>
      <c r="M1117" s="138"/>
      <c r="N1117" s="138"/>
      <c r="O1117" s="138"/>
      <c r="P1117" s="138"/>
      <c r="Q1117" s="138"/>
      <c r="R1117" s="138"/>
    </row>
    <row r="1118" spans="1:18">
      <c r="A1118" s="7"/>
      <c r="B1118" s="7"/>
      <c r="C1118" s="138"/>
      <c r="D1118" s="138"/>
      <c r="E1118" s="138"/>
      <c r="F1118" s="138"/>
      <c r="G1118" s="138"/>
      <c r="H1118" s="138"/>
      <c r="I1118" s="138"/>
      <c r="J1118" s="138"/>
      <c r="K1118" s="138"/>
      <c r="L1118" s="138"/>
      <c r="M1118" s="138"/>
      <c r="N1118" s="138"/>
      <c r="O1118" s="138"/>
      <c r="P1118" s="138"/>
      <c r="Q1118" s="138"/>
      <c r="R1118" s="138"/>
    </row>
    <row r="1119" spans="1:18">
      <c r="A1119" s="7"/>
      <c r="B1119" s="7"/>
      <c r="C1119" s="138"/>
      <c r="D1119" s="138"/>
      <c r="E1119" s="138"/>
      <c r="F1119" s="138"/>
      <c r="G1119" s="138"/>
      <c r="H1119" s="138"/>
      <c r="I1119" s="138"/>
      <c r="J1119" s="138"/>
      <c r="K1119" s="138"/>
      <c r="L1119" s="138"/>
      <c r="M1119" s="138"/>
      <c r="N1119" s="138"/>
      <c r="O1119" s="138"/>
      <c r="P1119" s="138"/>
      <c r="Q1119" s="138"/>
      <c r="R1119" s="138"/>
    </row>
    <row r="1120" spans="1:18">
      <c r="A1120" s="7"/>
      <c r="B1120" s="7"/>
      <c r="C1120" s="138"/>
      <c r="D1120" s="138"/>
      <c r="E1120" s="138"/>
      <c r="F1120" s="138"/>
      <c r="G1120" s="138"/>
      <c r="H1120" s="138"/>
      <c r="I1120" s="138"/>
      <c r="J1120" s="138"/>
      <c r="K1120" s="138"/>
      <c r="L1120" s="138"/>
      <c r="M1120" s="138"/>
      <c r="N1120" s="138"/>
      <c r="O1120" s="138"/>
      <c r="P1120" s="138"/>
      <c r="Q1120" s="138"/>
      <c r="R1120" s="138"/>
    </row>
    <row r="1121" spans="1:18">
      <c r="A1121" s="7"/>
      <c r="B1121" s="7"/>
      <c r="C1121" s="138"/>
      <c r="D1121" s="138"/>
      <c r="E1121" s="138"/>
      <c r="F1121" s="138"/>
      <c r="G1121" s="138"/>
      <c r="H1121" s="138"/>
      <c r="I1121" s="138"/>
      <c r="J1121" s="138"/>
      <c r="K1121" s="138"/>
      <c r="L1121" s="138"/>
      <c r="M1121" s="138"/>
      <c r="N1121" s="138"/>
      <c r="O1121" s="138"/>
      <c r="P1121" s="138"/>
      <c r="Q1121" s="138"/>
      <c r="R1121" s="138"/>
    </row>
    <row r="1122" spans="1:18">
      <c r="A1122" s="7"/>
      <c r="B1122" s="7"/>
      <c r="C1122" s="138"/>
      <c r="D1122" s="138"/>
      <c r="E1122" s="138"/>
      <c r="F1122" s="138"/>
      <c r="G1122" s="138"/>
      <c r="H1122" s="138"/>
      <c r="I1122" s="138"/>
      <c r="J1122" s="138"/>
      <c r="K1122" s="138"/>
      <c r="L1122" s="138"/>
      <c r="M1122" s="138"/>
      <c r="N1122" s="138"/>
      <c r="O1122" s="138"/>
      <c r="P1122" s="138"/>
      <c r="Q1122" s="138"/>
      <c r="R1122" s="138"/>
    </row>
    <row r="1123" spans="1:18">
      <c r="A1123" s="7"/>
      <c r="B1123" s="7"/>
      <c r="C1123" s="138"/>
      <c r="D1123" s="138"/>
      <c r="E1123" s="138"/>
      <c r="F1123" s="138"/>
      <c r="G1123" s="138"/>
      <c r="H1123" s="138"/>
      <c r="I1123" s="138"/>
      <c r="J1123" s="138"/>
      <c r="K1123" s="138"/>
      <c r="L1123" s="138"/>
      <c r="M1123" s="138"/>
      <c r="N1123" s="138"/>
      <c r="O1123" s="138"/>
      <c r="P1123" s="138"/>
      <c r="Q1123" s="138"/>
      <c r="R1123" s="138"/>
    </row>
    <row r="1124" spans="1:18">
      <c r="A1124" s="7"/>
      <c r="B1124" s="7"/>
      <c r="C1124" s="138"/>
      <c r="D1124" s="138"/>
      <c r="E1124" s="138"/>
      <c r="F1124" s="138"/>
      <c r="G1124" s="138"/>
      <c r="H1124" s="138"/>
      <c r="I1124" s="138"/>
      <c r="J1124" s="138"/>
      <c r="K1124" s="138"/>
      <c r="L1124" s="138"/>
      <c r="M1124" s="138"/>
      <c r="N1124" s="138"/>
      <c r="O1124" s="138"/>
      <c r="P1124" s="138"/>
      <c r="Q1124" s="138"/>
      <c r="R1124" s="138"/>
    </row>
    <row r="1125" spans="1:18">
      <c r="A1125" s="7"/>
      <c r="B1125" s="7"/>
      <c r="C1125" s="138"/>
      <c r="D1125" s="138"/>
      <c r="E1125" s="138"/>
      <c r="F1125" s="138"/>
      <c r="G1125" s="138"/>
      <c r="H1125" s="138"/>
      <c r="I1125" s="138"/>
      <c r="J1125" s="138"/>
      <c r="K1125" s="138"/>
      <c r="L1125" s="138"/>
      <c r="M1125" s="138"/>
      <c r="N1125" s="138"/>
      <c r="O1125" s="138"/>
      <c r="P1125" s="138"/>
      <c r="Q1125" s="138"/>
      <c r="R1125" s="138"/>
    </row>
    <row r="1126" spans="1:18">
      <c r="A1126" s="7"/>
      <c r="B1126" s="7"/>
      <c r="C1126" s="138"/>
      <c r="D1126" s="138"/>
      <c r="E1126" s="138"/>
      <c r="F1126" s="138"/>
      <c r="G1126" s="138"/>
      <c r="H1126" s="138"/>
      <c r="I1126" s="138"/>
      <c r="J1126" s="138"/>
      <c r="K1126" s="138"/>
      <c r="L1126" s="138"/>
      <c r="M1126" s="138"/>
      <c r="N1126" s="138"/>
      <c r="O1126" s="138"/>
      <c r="P1126" s="138"/>
      <c r="Q1126" s="138"/>
      <c r="R1126" s="138"/>
    </row>
    <row r="1127" spans="1:18">
      <c r="A1127" s="7"/>
      <c r="B1127" s="7"/>
      <c r="C1127" s="138"/>
      <c r="D1127" s="138"/>
      <c r="E1127" s="138"/>
      <c r="F1127" s="138"/>
      <c r="G1127" s="138"/>
      <c r="H1127" s="138"/>
      <c r="I1127" s="138"/>
      <c r="J1127" s="138"/>
      <c r="K1127" s="138"/>
      <c r="L1127" s="138"/>
      <c r="M1127" s="138"/>
      <c r="N1127" s="138"/>
      <c r="O1127" s="138"/>
      <c r="P1127" s="138"/>
      <c r="Q1127" s="138"/>
      <c r="R1127" s="138"/>
    </row>
    <row r="1128" spans="1:18">
      <c r="A1128" s="7"/>
      <c r="B1128" s="7"/>
      <c r="C1128" s="138"/>
      <c r="D1128" s="138"/>
      <c r="E1128" s="138"/>
      <c r="F1128" s="138"/>
      <c r="G1128" s="138"/>
      <c r="H1128" s="138"/>
      <c r="I1128" s="138"/>
      <c r="J1128" s="138"/>
      <c r="K1128" s="138"/>
      <c r="L1128" s="138"/>
      <c r="M1128" s="138"/>
      <c r="N1128" s="138"/>
      <c r="O1128" s="138"/>
      <c r="P1128" s="138"/>
      <c r="Q1128" s="138"/>
      <c r="R1128" s="138"/>
    </row>
    <row r="1129" spans="1:18">
      <c r="A1129" s="7"/>
      <c r="B1129" s="7"/>
      <c r="C1129" s="138"/>
      <c r="D1129" s="138"/>
      <c r="E1129" s="138"/>
      <c r="F1129" s="138"/>
      <c r="G1129" s="138"/>
      <c r="H1129" s="138"/>
      <c r="I1129" s="138"/>
      <c r="J1129" s="138"/>
      <c r="K1129" s="138"/>
      <c r="L1129" s="138"/>
      <c r="M1129" s="138"/>
      <c r="N1129" s="138"/>
      <c r="O1129" s="138"/>
      <c r="P1129" s="138"/>
      <c r="Q1129" s="138"/>
      <c r="R1129" s="138"/>
    </row>
    <row r="1130" spans="1:18">
      <c r="A1130" s="7"/>
      <c r="B1130" s="7"/>
      <c r="C1130" s="138"/>
      <c r="D1130" s="138"/>
      <c r="E1130" s="138"/>
      <c r="F1130" s="138"/>
      <c r="G1130" s="138"/>
      <c r="H1130" s="138"/>
      <c r="I1130" s="138"/>
      <c r="J1130" s="138"/>
      <c r="K1130" s="138"/>
      <c r="L1130" s="138"/>
      <c r="M1130" s="138"/>
      <c r="N1130" s="138"/>
      <c r="O1130" s="138"/>
      <c r="P1130" s="138"/>
      <c r="Q1130" s="138"/>
      <c r="R1130" s="138"/>
    </row>
    <row r="1131" spans="1:18">
      <c r="A1131" s="7"/>
      <c r="B1131" s="7"/>
      <c r="C1131" s="138"/>
      <c r="D1131" s="138"/>
      <c r="E1131" s="138"/>
      <c r="F1131" s="138"/>
      <c r="G1131" s="138"/>
      <c r="H1131" s="138"/>
      <c r="I1131" s="138"/>
      <c r="J1131" s="138"/>
      <c r="K1131" s="138"/>
      <c r="L1131" s="138"/>
      <c r="M1131" s="138"/>
      <c r="N1131" s="138"/>
      <c r="O1131" s="138"/>
      <c r="P1131" s="138"/>
      <c r="Q1131" s="138"/>
      <c r="R1131" s="138"/>
    </row>
    <row r="1132" spans="1:18">
      <c r="A1132" s="7"/>
      <c r="B1132" s="7"/>
      <c r="C1132" s="138"/>
      <c r="D1132" s="138"/>
      <c r="E1132" s="138"/>
      <c r="F1132" s="138"/>
      <c r="G1132" s="138"/>
      <c r="H1132" s="138"/>
      <c r="I1132" s="138"/>
      <c r="J1132" s="138"/>
      <c r="K1132" s="138"/>
      <c r="L1132" s="138"/>
      <c r="M1132" s="138"/>
      <c r="N1132" s="138"/>
      <c r="O1132" s="138"/>
      <c r="P1132" s="138"/>
      <c r="Q1132" s="138"/>
      <c r="R1132" s="138"/>
    </row>
    <row r="1133" spans="1:18">
      <c r="A1133" s="7"/>
      <c r="B1133" s="7"/>
      <c r="C1133" s="138"/>
      <c r="D1133" s="138"/>
      <c r="E1133" s="138"/>
      <c r="F1133" s="138"/>
      <c r="G1133" s="138"/>
      <c r="H1133" s="138"/>
      <c r="I1133" s="138"/>
      <c r="J1133" s="138"/>
      <c r="K1133" s="138"/>
      <c r="L1133" s="138"/>
      <c r="M1133" s="138"/>
      <c r="N1133" s="138"/>
      <c r="O1133" s="138"/>
      <c r="P1133" s="138"/>
      <c r="Q1133" s="138"/>
      <c r="R1133" s="138"/>
    </row>
    <row r="1134" spans="1:18">
      <c r="A1134" s="7"/>
      <c r="B1134" s="7"/>
      <c r="C1134" s="138"/>
      <c r="D1134" s="138"/>
      <c r="E1134" s="138"/>
      <c r="F1134" s="138"/>
      <c r="G1134" s="138"/>
      <c r="H1134" s="138"/>
      <c r="I1134" s="138"/>
      <c r="J1134" s="138"/>
      <c r="K1134" s="138"/>
      <c r="L1134" s="138"/>
      <c r="M1134" s="138"/>
      <c r="N1134" s="138"/>
      <c r="O1134" s="138"/>
      <c r="P1134" s="138"/>
      <c r="Q1134" s="138"/>
      <c r="R1134" s="138"/>
    </row>
    <row r="1135" spans="1:18">
      <c r="A1135" s="7"/>
      <c r="B1135" s="7"/>
      <c r="C1135" s="138"/>
      <c r="D1135" s="138"/>
      <c r="E1135" s="138"/>
      <c r="F1135" s="138"/>
      <c r="G1135" s="138"/>
      <c r="H1135" s="138"/>
      <c r="I1135" s="138"/>
      <c r="J1135" s="138"/>
      <c r="K1135" s="138"/>
      <c r="L1135" s="138"/>
      <c r="M1135" s="138"/>
      <c r="N1135" s="138"/>
      <c r="O1135" s="138"/>
      <c r="P1135" s="138"/>
      <c r="Q1135" s="138"/>
      <c r="R1135" s="138"/>
    </row>
    <row r="1136" spans="1:18">
      <c r="A1136" s="7"/>
      <c r="B1136" s="7"/>
      <c r="C1136" s="138"/>
      <c r="D1136" s="138"/>
      <c r="E1136" s="138"/>
      <c r="F1136" s="138"/>
      <c r="G1136" s="138"/>
      <c r="H1136" s="138"/>
      <c r="I1136" s="138"/>
      <c r="J1136" s="138"/>
      <c r="K1136" s="138"/>
      <c r="L1136" s="138"/>
      <c r="M1136" s="138"/>
      <c r="N1136" s="138"/>
      <c r="O1136" s="138"/>
      <c r="P1136" s="138"/>
      <c r="Q1136" s="138"/>
      <c r="R1136" s="138"/>
    </row>
    <row r="1137" spans="1:18">
      <c r="A1137" s="7"/>
      <c r="B1137" s="7"/>
      <c r="C1137" s="138"/>
      <c r="D1137" s="138"/>
      <c r="E1137" s="138"/>
      <c r="F1137" s="138"/>
      <c r="G1137" s="138"/>
      <c r="H1137" s="138"/>
      <c r="I1137" s="138"/>
      <c r="J1137" s="138"/>
      <c r="K1137" s="138"/>
      <c r="L1137" s="138"/>
      <c r="M1137" s="138"/>
      <c r="N1137" s="138"/>
      <c r="O1137" s="138"/>
      <c r="P1137" s="138"/>
      <c r="Q1137" s="138"/>
      <c r="R1137" s="138"/>
    </row>
    <row r="1138" spans="1:18">
      <c r="A1138" s="7"/>
      <c r="B1138" s="7"/>
      <c r="C1138" s="138"/>
      <c r="D1138" s="138"/>
      <c r="E1138" s="138"/>
      <c r="F1138" s="138"/>
      <c r="G1138" s="138"/>
      <c r="H1138" s="138"/>
      <c r="I1138" s="138"/>
      <c r="J1138" s="138"/>
      <c r="K1138" s="138"/>
      <c r="L1138" s="138"/>
      <c r="M1138" s="138"/>
      <c r="N1138" s="138"/>
      <c r="O1138" s="138"/>
      <c r="P1138" s="138"/>
      <c r="Q1138" s="138"/>
      <c r="R1138" s="138"/>
    </row>
    <row r="1139" spans="1:18">
      <c r="A1139" s="7"/>
      <c r="B1139" s="7"/>
      <c r="C1139" s="138"/>
      <c r="D1139" s="138"/>
      <c r="E1139" s="138"/>
      <c r="F1139" s="138"/>
      <c r="G1139" s="138"/>
      <c r="H1139" s="138"/>
      <c r="I1139" s="138"/>
      <c r="J1139" s="138"/>
      <c r="K1139" s="138"/>
      <c r="L1139" s="138"/>
      <c r="M1139" s="138"/>
      <c r="N1139" s="138"/>
      <c r="O1139" s="138"/>
      <c r="P1139" s="138"/>
      <c r="Q1139" s="138"/>
      <c r="R1139" s="138"/>
    </row>
    <row r="1140" spans="1:18">
      <c r="A1140" s="7"/>
      <c r="B1140" s="7"/>
      <c r="C1140" s="138"/>
      <c r="D1140" s="138"/>
      <c r="E1140" s="138"/>
      <c r="F1140" s="138"/>
      <c r="G1140" s="138"/>
      <c r="H1140" s="138"/>
      <c r="I1140" s="138"/>
      <c r="J1140" s="138"/>
      <c r="K1140" s="138"/>
      <c r="L1140" s="138"/>
      <c r="M1140" s="138"/>
      <c r="N1140" s="138"/>
      <c r="O1140" s="138"/>
      <c r="P1140" s="138"/>
      <c r="Q1140" s="138"/>
      <c r="R1140" s="138"/>
    </row>
    <row r="1141" spans="1:18">
      <c r="A1141" s="7"/>
      <c r="B1141" s="7"/>
      <c r="C1141" s="138"/>
      <c r="D1141" s="138"/>
      <c r="E1141" s="138"/>
      <c r="F1141" s="138"/>
      <c r="G1141" s="138"/>
      <c r="H1141" s="138"/>
      <c r="I1141" s="138"/>
      <c r="J1141" s="138"/>
      <c r="K1141" s="138"/>
      <c r="L1141" s="138"/>
      <c r="M1141" s="138"/>
      <c r="N1141" s="138"/>
      <c r="O1141" s="138"/>
      <c r="P1141" s="138"/>
      <c r="Q1141" s="138"/>
      <c r="R1141" s="138"/>
    </row>
    <row r="1142" spans="1:18">
      <c r="A1142" s="7"/>
      <c r="B1142" s="7"/>
      <c r="C1142" s="138"/>
      <c r="D1142" s="138"/>
      <c r="E1142" s="138"/>
      <c r="F1142" s="138"/>
      <c r="G1142" s="138"/>
      <c r="H1142" s="138"/>
      <c r="I1142" s="138"/>
      <c r="J1142" s="138"/>
      <c r="K1142" s="138"/>
      <c r="L1142" s="138"/>
      <c r="M1142" s="138"/>
      <c r="N1142" s="138"/>
      <c r="O1142" s="138"/>
      <c r="P1142" s="138"/>
      <c r="Q1142" s="138"/>
      <c r="R1142" s="138"/>
    </row>
    <row r="1143" spans="1:18">
      <c r="A1143" s="7"/>
      <c r="B1143" s="7"/>
      <c r="C1143" s="138"/>
      <c r="D1143" s="138"/>
      <c r="E1143" s="138"/>
      <c r="F1143" s="138"/>
      <c r="G1143" s="138"/>
      <c r="H1143" s="138"/>
      <c r="I1143" s="138"/>
      <c r="J1143" s="138"/>
      <c r="K1143" s="138"/>
      <c r="L1143" s="138"/>
      <c r="M1143" s="138"/>
      <c r="N1143" s="138"/>
      <c r="O1143" s="138"/>
      <c r="P1143" s="138"/>
      <c r="Q1143" s="138"/>
      <c r="R1143" s="138"/>
    </row>
    <row r="1144" spans="1:18">
      <c r="A1144" s="7"/>
      <c r="B1144" s="7"/>
      <c r="C1144" s="138"/>
      <c r="D1144" s="138"/>
      <c r="E1144" s="138"/>
      <c r="F1144" s="138"/>
      <c r="G1144" s="138"/>
      <c r="H1144" s="138"/>
      <c r="I1144" s="138"/>
      <c r="J1144" s="138"/>
      <c r="K1144" s="138"/>
      <c r="L1144" s="138"/>
      <c r="M1144" s="138"/>
      <c r="N1144" s="138"/>
      <c r="O1144" s="138"/>
      <c r="P1144" s="138"/>
      <c r="Q1144" s="138"/>
      <c r="R1144" s="138"/>
    </row>
    <row r="1145" spans="1:18">
      <c r="A1145" s="7"/>
      <c r="B1145" s="7"/>
      <c r="C1145" s="138"/>
      <c r="D1145" s="138"/>
      <c r="E1145" s="138"/>
      <c r="F1145" s="138"/>
      <c r="G1145" s="138"/>
      <c r="H1145" s="138"/>
      <c r="I1145" s="138"/>
      <c r="J1145" s="138"/>
      <c r="K1145" s="138"/>
      <c r="L1145" s="138"/>
      <c r="M1145" s="138"/>
      <c r="N1145" s="138"/>
      <c r="O1145" s="138"/>
      <c r="P1145" s="138"/>
      <c r="Q1145" s="138"/>
      <c r="R1145" s="138"/>
    </row>
    <row r="1146" spans="1:18">
      <c r="A1146" s="7"/>
      <c r="B1146" s="7"/>
      <c r="C1146" s="138"/>
      <c r="D1146" s="138"/>
      <c r="E1146" s="138"/>
      <c r="F1146" s="138"/>
      <c r="G1146" s="138"/>
      <c r="H1146" s="138"/>
      <c r="I1146" s="138"/>
      <c r="J1146" s="138"/>
      <c r="K1146" s="138"/>
      <c r="L1146" s="138"/>
      <c r="M1146" s="138"/>
      <c r="N1146" s="138"/>
      <c r="O1146" s="138"/>
      <c r="P1146" s="138"/>
      <c r="Q1146" s="138"/>
      <c r="R1146" s="138"/>
    </row>
    <row r="1147" spans="1:18">
      <c r="A1147" s="7"/>
      <c r="B1147" s="7"/>
      <c r="C1147" s="138"/>
      <c r="D1147" s="138"/>
      <c r="E1147" s="138"/>
      <c r="F1147" s="138"/>
      <c r="G1147" s="138"/>
      <c r="H1147" s="138"/>
      <c r="I1147" s="138"/>
      <c r="J1147" s="138"/>
      <c r="K1147" s="138"/>
      <c r="L1147" s="138"/>
      <c r="M1147" s="138"/>
      <c r="N1147" s="138"/>
      <c r="O1147" s="138"/>
      <c r="P1147" s="138"/>
      <c r="Q1147" s="138"/>
      <c r="R1147" s="138"/>
    </row>
    <row r="1148" spans="1:18">
      <c r="A1148" s="7"/>
      <c r="B1148" s="7"/>
      <c r="C1148" s="138"/>
      <c r="D1148" s="138"/>
      <c r="E1148" s="138"/>
      <c r="F1148" s="138"/>
      <c r="G1148" s="138"/>
      <c r="H1148" s="138"/>
      <c r="I1148" s="138"/>
      <c r="J1148" s="138"/>
      <c r="K1148" s="138"/>
      <c r="L1148" s="138"/>
      <c r="M1148" s="138"/>
      <c r="N1148" s="138"/>
      <c r="O1148" s="138"/>
      <c r="P1148" s="138"/>
      <c r="Q1148" s="138"/>
      <c r="R1148" s="138"/>
    </row>
    <row r="1149" spans="1:18">
      <c r="A1149" s="7"/>
      <c r="B1149" s="7"/>
      <c r="C1149" s="138"/>
      <c r="D1149" s="138"/>
      <c r="E1149" s="138"/>
      <c r="F1149" s="138"/>
      <c r="G1149" s="138"/>
      <c r="H1149" s="138"/>
      <c r="I1149" s="138"/>
      <c r="J1149" s="138"/>
      <c r="K1149" s="138"/>
      <c r="L1149" s="138"/>
      <c r="M1149" s="138"/>
      <c r="N1149" s="138"/>
      <c r="O1149" s="138"/>
      <c r="P1149" s="138"/>
      <c r="Q1149" s="138"/>
      <c r="R1149" s="138"/>
    </row>
    <row r="1150" spans="1:18">
      <c r="A1150" s="7"/>
      <c r="B1150" s="7"/>
      <c r="C1150" s="138"/>
      <c r="D1150" s="138"/>
      <c r="E1150" s="138"/>
      <c r="F1150" s="138"/>
      <c r="G1150" s="138"/>
      <c r="H1150" s="138"/>
      <c r="I1150" s="138"/>
      <c r="J1150" s="138"/>
      <c r="K1150" s="138"/>
      <c r="L1150" s="138"/>
      <c r="M1150" s="138"/>
      <c r="N1150" s="138"/>
      <c r="O1150" s="138"/>
      <c r="P1150" s="138"/>
      <c r="Q1150" s="138"/>
      <c r="R1150" s="138"/>
    </row>
    <row r="1151" spans="1:18">
      <c r="A1151" s="7"/>
      <c r="B1151" s="7"/>
      <c r="C1151" s="138"/>
      <c r="D1151" s="138"/>
      <c r="E1151" s="138"/>
      <c r="F1151" s="138"/>
      <c r="G1151" s="138"/>
      <c r="H1151" s="138"/>
      <c r="I1151" s="138"/>
      <c r="J1151" s="138"/>
      <c r="K1151" s="138"/>
      <c r="L1151" s="138"/>
      <c r="M1151" s="138"/>
      <c r="N1151" s="138"/>
      <c r="O1151" s="138"/>
      <c r="P1151" s="138"/>
      <c r="Q1151" s="138"/>
      <c r="R1151" s="138"/>
    </row>
    <row r="1152" spans="1:18">
      <c r="A1152" s="7"/>
      <c r="B1152" s="7"/>
      <c r="C1152" s="138"/>
      <c r="D1152" s="138"/>
      <c r="E1152" s="138"/>
      <c r="F1152" s="138"/>
      <c r="G1152" s="138"/>
      <c r="H1152" s="138"/>
      <c r="I1152" s="138"/>
      <c r="J1152" s="138"/>
      <c r="K1152" s="138"/>
      <c r="L1152" s="138"/>
      <c r="M1152" s="138"/>
      <c r="N1152" s="138"/>
      <c r="O1152" s="138"/>
      <c r="P1152" s="138"/>
      <c r="Q1152" s="138"/>
      <c r="R1152" s="138"/>
    </row>
    <row r="1153" spans="1:18">
      <c r="A1153" s="7"/>
      <c r="B1153" s="7"/>
      <c r="C1153" s="138"/>
      <c r="D1153" s="138"/>
      <c r="E1153" s="138"/>
      <c r="F1153" s="138"/>
      <c r="G1153" s="138"/>
      <c r="H1153" s="138"/>
      <c r="I1153" s="138"/>
      <c r="J1153" s="138"/>
      <c r="K1153" s="138"/>
      <c r="L1153" s="138"/>
      <c r="M1153" s="138"/>
      <c r="N1153" s="138"/>
      <c r="O1153" s="138"/>
      <c r="P1153" s="138"/>
      <c r="Q1153" s="138"/>
      <c r="R1153" s="138"/>
    </row>
    <row r="1154" spans="1:18">
      <c r="A1154" s="7"/>
      <c r="B1154" s="7"/>
      <c r="C1154" s="138"/>
      <c r="D1154" s="138"/>
      <c r="E1154" s="138"/>
      <c r="F1154" s="138"/>
      <c r="G1154" s="138"/>
      <c r="H1154" s="138"/>
      <c r="I1154" s="138"/>
      <c r="J1154" s="138"/>
      <c r="K1154" s="138"/>
      <c r="L1154" s="138"/>
      <c r="M1154" s="138"/>
      <c r="N1154" s="138"/>
      <c r="O1154" s="138"/>
      <c r="P1154" s="138"/>
      <c r="Q1154" s="138"/>
      <c r="R1154" s="138"/>
    </row>
    <row r="1155" spans="1:18">
      <c r="A1155" s="7"/>
      <c r="B1155" s="7"/>
      <c r="C1155" s="138"/>
      <c r="D1155" s="138"/>
      <c r="E1155" s="138"/>
      <c r="F1155" s="138"/>
      <c r="G1155" s="138"/>
      <c r="H1155" s="138"/>
      <c r="I1155" s="138"/>
      <c r="J1155" s="138"/>
      <c r="K1155" s="138"/>
      <c r="L1155" s="138"/>
      <c r="M1155" s="138"/>
      <c r="N1155" s="138"/>
      <c r="O1155" s="138"/>
      <c r="P1155" s="138"/>
      <c r="Q1155" s="138"/>
      <c r="R1155" s="138"/>
    </row>
    <row r="1156" spans="1:18">
      <c r="A1156" s="7"/>
      <c r="B1156" s="7"/>
      <c r="C1156" s="138"/>
      <c r="D1156" s="138"/>
      <c r="E1156" s="138"/>
      <c r="F1156" s="138"/>
      <c r="G1156" s="138"/>
      <c r="H1156" s="138"/>
      <c r="I1156" s="138"/>
      <c r="J1156" s="138"/>
      <c r="K1156" s="138"/>
      <c r="L1156" s="138"/>
      <c r="M1156" s="138"/>
      <c r="N1156" s="138"/>
      <c r="O1156" s="138"/>
      <c r="P1156" s="138"/>
      <c r="Q1156" s="138"/>
      <c r="R1156" s="138"/>
    </row>
    <row r="1157" spans="1:18">
      <c r="A1157" s="7"/>
      <c r="B1157" s="7"/>
      <c r="C1157" s="138"/>
      <c r="D1157" s="138"/>
      <c r="E1157" s="138"/>
      <c r="F1157" s="138"/>
      <c r="G1157" s="138"/>
      <c r="H1157" s="138"/>
      <c r="I1157" s="138"/>
      <c r="J1157" s="138"/>
      <c r="K1157" s="138"/>
      <c r="L1157" s="138"/>
      <c r="M1157" s="138"/>
      <c r="N1157" s="138"/>
      <c r="O1157" s="138"/>
      <c r="P1157" s="138"/>
      <c r="Q1157" s="138"/>
      <c r="R1157" s="138"/>
    </row>
    <row r="1158" spans="1:18">
      <c r="A1158" s="7"/>
      <c r="B1158" s="7"/>
      <c r="C1158" s="138"/>
      <c r="D1158" s="138"/>
      <c r="E1158" s="138"/>
      <c r="F1158" s="138"/>
      <c r="G1158" s="138"/>
      <c r="H1158" s="138"/>
      <c r="I1158" s="138"/>
      <c r="J1158" s="138"/>
      <c r="K1158" s="138"/>
      <c r="L1158" s="138"/>
      <c r="M1158" s="138"/>
      <c r="N1158" s="138"/>
      <c r="O1158" s="138"/>
      <c r="P1158" s="138"/>
      <c r="Q1158" s="138"/>
      <c r="R1158" s="138"/>
    </row>
    <row r="1159" spans="1:18">
      <c r="A1159" s="7"/>
      <c r="B1159" s="7"/>
      <c r="C1159" s="138"/>
      <c r="D1159" s="138"/>
      <c r="E1159" s="138"/>
      <c r="F1159" s="138"/>
      <c r="G1159" s="138"/>
      <c r="H1159" s="138"/>
      <c r="I1159" s="138"/>
      <c r="J1159" s="138"/>
      <c r="K1159" s="138"/>
      <c r="L1159" s="138"/>
      <c r="M1159" s="138"/>
      <c r="N1159" s="138"/>
      <c r="O1159" s="138"/>
      <c r="P1159" s="138"/>
      <c r="Q1159" s="138"/>
      <c r="R1159" s="138"/>
    </row>
    <row r="1160" spans="1:18">
      <c r="A1160" s="7"/>
      <c r="B1160" s="7"/>
      <c r="C1160" s="138"/>
      <c r="D1160" s="138"/>
      <c r="E1160" s="138"/>
      <c r="F1160" s="138"/>
      <c r="G1160" s="138"/>
      <c r="H1160" s="138"/>
      <c r="I1160" s="138"/>
      <c r="J1160" s="138"/>
      <c r="K1160" s="138"/>
      <c r="L1160" s="138"/>
      <c r="M1160" s="138"/>
      <c r="N1160" s="138"/>
      <c r="O1160" s="138"/>
      <c r="P1160" s="138"/>
      <c r="Q1160" s="138"/>
      <c r="R1160" s="138"/>
    </row>
    <row r="1161" spans="1:18">
      <c r="A1161" s="7"/>
      <c r="B1161" s="7"/>
      <c r="C1161" s="138"/>
      <c r="D1161" s="138"/>
      <c r="E1161" s="138"/>
      <c r="F1161" s="138"/>
      <c r="G1161" s="138"/>
      <c r="H1161" s="138"/>
      <c r="I1161" s="138"/>
      <c r="J1161" s="138"/>
      <c r="K1161" s="138"/>
      <c r="L1161" s="138"/>
      <c r="M1161" s="138"/>
      <c r="N1161" s="138"/>
      <c r="O1161" s="138"/>
      <c r="P1161" s="138"/>
      <c r="Q1161" s="138"/>
      <c r="R1161" s="138"/>
    </row>
    <row r="1162" spans="1:18">
      <c r="A1162" s="7"/>
      <c r="B1162" s="7"/>
      <c r="C1162" s="138"/>
      <c r="D1162" s="138"/>
      <c r="E1162" s="138"/>
      <c r="F1162" s="138"/>
      <c r="G1162" s="138"/>
      <c r="H1162" s="138"/>
      <c r="I1162" s="138"/>
      <c r="J1162" s="138"/>
      <c r="K1162" s="138"/>
      <c r="L1162" s="138"/>
      <c r="M1162" s="138"/>
      <c r="N1162" s="138"/>
      <c r="O1162" s="138"/>
      <c r="P1162" s="138"/>
      <c r="Q1162" s="138"/>
      <c r="R1162" s="138"/>
    </row>
    <row r="1163" spans="1:18">
      <c r="A1163" s="7"/>
      <c r="B1163" s="7"/>
      <c r="C1163" s="138"/>
      <c r="D1163" s="138"/>
      <c r="E1163" s="138"/>
      <c r="F1163" s="138"/>
      <c r="G1163" s="138"/>
      <c r="H1163" s="138"/>
      <c r="I1163" s="138"/>
      <c r="J1163" s="138"/>
      <c r="K1163" s="138"/>
      <c r="L1163" s="138"/>
      <c r="M1163" s="138"/>
      <c r="N1163" s="138"/>
      <c r="O1163" s="138"/>
      <c r="P1163" s="138"/>
      <c r="Q1163" s="138"/>
      <c r="R1163" s="138"/>
    </row>
    <row r="1164" spans="1:18">
      <c r="A1164" s="7"/>
      <c r="B1164" s="7"/>
      <c r="C1164" s="138"/>
      <c r="D1164" s="138"/>
      <c r="E1164" s="138"/>
      <c r="F1164" s="138"/>
      <c r="G1164" s="138"/>
      <c r="H1164" s="138"/>
      <c r="I1164" s="138"/>
      <c r="J1164" s="138"/>
      <c r="K1164" s="138"/>
      <c r="L1164" s="138"/>
      <c r="M1164" s="138"/>
      <c r="N1164" s="138"/>
      <c r="O1164" s="138"/>
      <c r="P1164" s="138"/>
      <c r="Q1164" s="138"/>
      <c r="R1164" s="138"/>
    </row>
    <row r="1165" spans="1:18">
      <c r="A1165" s="7"/>
      <c r="B1165" s="7"/>
      <c r="C1165" s="138"/>
      <c r="D1165" s="138"/>
      <c r="E1165" s="138"/>
      <c r="F1165" s="138"/>
      <c r="G1165" s="138"/>
      <c r="H1165" s="138"/>
      <c r="I1165" s="138"/>
      <c r="J1165" s="138"/>
      <c r="K1165" s="138"/>
      <c r="L1165" s="138"/>
      <c r="M1165" s="138"/>
      <c r="N1165" s="138"/>
      <c r="O1165" s="138"/>
      <c r="P1165" s="138"/>
      <c r="Q1165" s="138"/>
      <c r="R1165" s="138"/>
    </row>
    <row r="1166" spans="1:18">
      <c r="A1166" s="7"/>
      <c r="B1166" s="7"/>
      <c r="C1166" s="138"/>
      <c r="D1166" s="138"/>
      <c r="E1166" s="138"/>
      <c r="F1166" s="138"/>
      <c r="G1166" s="138"/>
      <c r="H1166" s="138"/>
      <c r="I1166" s="138"/>
      <c r="J1166" s="138"/>
      <c r="K1166" s="138"/>
      <c r="L1166" s="138"/>
      <c r="M1166" s="138"/>
      <c r="N1166" s="138"/>
      <c r="O1166" s="138"/>
      <c r="P1166" s="138"/>
      <c r="Q1166" s="138"/>
      <c r="R1166" s="138"/>
    </row>
    <row r="1167" spans="1:18">
      <c r="A1167" s="7"/>
      <c r="B1167" s="7"/>
      <c r="C1167" s="138"/>
      <c r="D1167" s="138"/>
      <c r="E1167" s="138"/>
      <c r="F1167" s="138"/>
      <c r="G1167" s="138"/>
      <c r="H1167" s="138"/>
      <c r="I1167" s="138"/>
      <c r="J1167" s="138"/>
      <c r="K1167" s="138"/>
      <c r="L1167" s="138"/>
      <c r="M1167" s="138"/>
      <c r="N1167" s="138"/>
      <c r="O1167" s="138"/>
      <c r="P1167" s="138"/>
      <c r="Q1167" s="138"/>
      <c r="R1167" s="138"/>
    </row>
    <row r="1168" spans="1:18">
      <c r="A1168" s="7"/>
      <c r="B1168" s="7"/>
      <c r="C1168" s="138"/>
      <c r="D1168" s="138"/>
      <c r="E1168" s="138"/>
      <c r="F1168" s="138"/>
      <c r="G1168" s="138"/>
      <c r="H1168" s="138"/>
      <c r="I1168" s="138"/>
      <c r="J1168" s="138"/>
      <c r="K1168" s="138"/>
      <c r="L1168" s="138"/>
      <c r="M1168" s="138"/>
      <c r="N1168" s="138"/>
      <c r="O1168" s="138"/>
      <c r="P1168" s="138"/>
      <c r="Q1168" s="138"/>
      <c r="R1168" s="138"/>
    </row>
    <row r="1169" spans="1:18">
      <c r="A1169" s="7"/>
      <c r="B1169" s="7"/>
      <c r="C1169" s="138"/>
      <c r="D1169" s="138"/>
      <c r="E1169" s="138"/>
      <c r="F1169" s="138"/>
      <c r="G1169" s="138"/>
      <c r="H1169" s="138"/>
      <c r="I1169" s="138"/>
      <c r="J1169" s="138"/>
      <c r="K1169" s="138"/>
      <c r="L1169" s="138"/>
      <c r="M1169" s="138"/>
      <c r="N1169" s="138"/>
      <c r="O1169" s="138"/>
      <c r="P1169" s="138"/>
      <c r="Q1169" s="138"/>
      <c r="R1169" s="138"/>
    </row>
    <row r="1170" spans="1:18">
      <c r="A1170" s="7"/>
      <c r="B1170" s="7"/>
      <c r="C1170" s="138"/>
      <c r="D1170" s="138"/>
      <c r="E1170" s="138"/>
      <c r="F1170" s="138"/>
      <c r="G1170" s="138"/>
      <c r="H1170" s="138"/>
      <c r="I1170" s="138"/>
      <c r="J1170" s="138"/>
      <c r="K1170" s="138"/>
      <c r="L1170" s="138"/>
      <c r="M1170" s="138"/>
      <c r="N1170" s="138"/>
      <c r="O1170" s="138"/>
      <c r="P1170" s="138"/>
      <c r="Q1170" s="138"/>
      <c r="R1170" s="138"/>
    </row>
    <row r="1171" spans="1:18">
      <c r="A1171" s="7"/>
      <c r="B1171" s="7"/>
      <c r="C1171" s="138"/>
      <c r="D1171" s="138"/>
      <c r="E1171" s="138"/>
      <c r="F1171" s="138"/>
      <c r="G1171" s="138"/>
      <c r="H1171" s="138"/>
      <c r="I1171" s="138"/>
      <c r="J1171" s="138"/>
      <c r="K1171" s="138"/>
      <c r="L1171" s="138"/>
      <c r="M1171" s="138"/>
      <c r="N1171" s="138"/>
      <c r="O1171" s="138"/>
      <c r="P1171" s="138"/>
      <c r="Q1171" s="138"/>
      <c r="R1171" s="138"/>
    </row>
    <row r="1172" spans="1:18">
      <c r="A1172" s="7"/>
      <c r="B1172" s="7"/>
      <c r="C1172" s="138"/>
      <c r="D1172" s="138"/>
      <c r="E1172" s="138"/>
      <c r="F1172" s="138"/>
      <c r="G1172" s="138"/>
      <c r="H1172" s="138"/>
      <c r="I1172" s="138"/>
      <c r="J1172" s="138"/>
      <c r="K1172" s="138"/>
      <c r="L1172" s="138"/>
      <c r="M1172" s="138"/>
      <c r="N1172" s="138"/>
      <c r="O1172" s="138"/>
      <c r="P1172" s="138"/>
      <c r="Q1172" s="138"/>
      <c r="R1172" s="138"/>
    </row>
    <row r="1173" spans="1:18">
      <c r="A1173" s="7"/>
      <c r="B1173" s="7"/>
      <c r="C1173" s="138"/>
      <c r="D1173" s="138"/>
      <c r="E1173" s="138"/>
      <c r="F1173" s="138"/>
      <c r="G1173" s="138"/>
      <c r="H1173" s="138"/>
      <c r="I1173" s="138"/>
      <c r="J1173" s="138"/>
      <c r="K1173" s="138"/>
      <c r="L1173" s="138"/>
      <c r="M1173" s="138"/>
      <c r="N1173" s="138"/>
      <c r="O1173" s="138"/>
      <c r="P1173" s="138"/>
      <c r="Q1173" s="138"/>
      <c r="R1173" s="138"/>
    </row>
    <row r="1174" spans="1:18">
      <c r="A1174" s="7"/>
      <c r="B1174" s="7"/>
      <c r="C1174" s="138"/>
      <c r="D1174" s="138"/>
      <c r="E1174" s="138"/>
      <c r="F1174" s="138"/>
      <c r="G1174" s="138"/>
      <c r="H1174" s="138"/>
      <c r="I1174" s="138"/>
      <c r="J1174" s="138"/>
      <c r="K1174" s="138"/>
      <c r="L1174" s="138"/>
      <c r="M1174" s="138"/>
      <c r="N1174" s="138"/>
      <c r="O1174" s="138"/>
      <c r="P1174" s="138"/>
      <c r="Q1174" s="138"/>
      <c r="R1174" s="138"/>
    </row>
    <row r="1175" spans="1:18">
      <c r="A1175" s="7"/>
      <c r="B1175" s="7"/>
      <c r="C1175" s="138"/>
      <c r="D1175" s="138"/>
      <c r="E1175" s="138"/>
      <c r="F1175" s="138"/>
      <c r="G1175" s="138"/>
      <c r="H1175" s="138"/>
      <c r="I1175" s="138"/>
      <c r="J1175" s="138"/>
      <c r="K1175" s="138"/>
      <c r="L1175" s="138"/>
      <c r="M1175" s="138"/>
      <c r="N1175" s="138"/>
      <c r="O1175" s="138"/>
      <c r="P1175" s="138"/>
      <c r="Q1175" s="138"/>
      <c r="R1175" s="138"/>
    </row>
    <row r="1176" spans="1:18">
      <c r="A1176" s="7"/>
      <c r="B1176" s="7"/>
      <c r="C1176" s="138"/>
      <c r="D1176" s="138"/>
      <c r="E1176" s="138"/>
      <c r="F1176" s="138"/>
      <c r="G1176" s="138"/>
      <c r="H1176" s="138"/>
      <c r="I1176" s="138"/>
      <c r="J1176" s="138"/>
      <c r="K1176" s="138"/>
      <c r="L1176" s="138"/>
      <c r="M1176" s="138"/>
      <c r="N1176" s="138"/>
      <c r="O1176" s="138"/>
      <c r="P1176" s="138"/>
      <c r="Q1176" s="138"/>
      <c r="R1176" s="138"/>
    </row>
    <row r="1177" spans="1:18">
      <c r="A1177" s="7"/>
      <c r="B1177" s="7"/>
      <c r="C1177" s="138"/>
      <c r="D1177" s="138"/>
      <c r="E1177" s="138"/>
      <c r="F1177" s="138"/>
      <c r="G1177" s="138"/>
      <c r="H1177" s="138"/>
      <c r="I1177" s="138"/>
      <c r="J1177" s="138"/>
      <c r="K1177" s="138"/>
      <c r="L1177" s="138"/>
      <c r="M1177" s="138"/>
      <c r="N1177" s="138"/>
      <c r="O1177" s="138"/>
      <c r="P1177" s="138"/>
      <c r="Q1177" s="138"/>
      <c r="R1177" s="138"/>
    </row>
    <row r="1178" spans="1:18">
      <c r="A1178" s="7"/>
      <c r="B1178" s="7"/>
      <c r="C1178" s="138"/>
      <c r="D1178" s="138"/>
      <c r="E1178" s="138"/>
      <c r="F1178" s="138"/>
      <c r="G1178" s="138"/>
      <c r="H1178" s="138"/>
      <c r="I1178" s="138"/>
      <c r="J1178" s="138"/>
      <c r="K1178" s="138"/>
      <c r="L1178" s="138"/>
      <c r="M1178" s="138"/>
      <c r="N1178" s="138"/>
      <c r="O1178" s="138"/>
      <c r="P1178" s="138"/>
      <c r="Q1178" s="138"/>
      <c r="R1178" s="138"/>
    </row>
    <row r="1179" spans="1:18">
      <c r="A1179" s="7"/>
      <c r="B1179" s="7"/>
      <c r="C1179" s="138"/>
      <c r="D1179" s="138"/>
      <c r="E1179" s="138"/>
      <c r="F1179" s="138"/>
      <c r="G1179" s="138"/>
      <c r="H1179" s="138"/>
      <c r="I1179" s="138"/>
      <c r="J1179" s="138"/>
      <c r="K1179" s="138"/>
      <c r="L1179" s="138"/>
      <c r="M1179" s="138"/>
      <c r="N1179" s="138"/>
      <c r="O1179" s="138"/>
      <c r="P1179" s="138"/>
      <c r="Q1179" s="138"/>
      <c r="R1179" s="138"/>
    </row>
    <row r="1180" spans="1:18">
      <c r="A1180" s="7"/>
      <c r="B1180" s="7"/>
      <c r="C1180" s="138"/>
      <c r="D1180" s="138"/>
      <c r="E1180" s="138"/>
      <c r="F1180" s="138"/>
      <c r="G1180" s="138"/>
      <c r="H1180" s="138"/>
      <c r="I1180" s="138"/>
      <c r="J1180" s="138"/>
      <c r="K1180" s="138"/>
      <c r="L1180" s="138"/>
      <c r="M1180" s="138"/>
      <c r="N1180" s="138"/>
      <c r="O1180" s="138"/>
      <c r="P1180" s="138"/>
      <c r="Q1180" s="138"/>
      <c r="R1180" s="138"/>
    </row>
    <row r="1181" spans="1:18">
      <c r="A1181" s="7"/>
      <c r="B1181" s="7"/>
      <c r="C1181" s="138"/>
      <c r="D1181" s="138"/>
      <c r="E1181" s="138"/>
      <c r="F1181" s="138"/>
      <c r="G1181" s="138"/>
      <c r="H1181" s="138"/>
      <c r="I1181" s="138"/>
      <c r="J1181" s="138"/>
      <c r="K1181" s="138"/>
      <c r="L1181" s="138"/>
      <c r="M1181" s="138"/>
      <c r="N1181" s="138"/>
      <c r="O1181" s="138"/>
      <c r="P1181" s="138"/>
      <c r="Q1181" s="138"/>
      <c r="R1181" s="138"/>
    </row>
    <row r="1182" spans="1:18">
      <c r="A1182" s="7"/>
      <c r="B1182" s="7"/>
      <c r="C1182" s="138"/>
      <c r="D1182" s="138"/>
      <c r="E1182" s="138"/>
      <c r="F1182" s="138"/>
      <c r="G1182" s="138"/>
      <c r="H1182" s="138"/>
      <c r="I1182" s="138"/>
      <c r="J1182" s="138"/>
      <c r="K1182" s="138"/>
      <c r="L1182" s="138"/>
      <c r="M1182" s="138"/>
      <c r="N1182" s="138"/>
      <c r="O1182" s="138"/>
      <c r="P1182" s="138"/>
      <c r="Q1182" s="138"/>
      <c r="R1182" s="138"/>
    </row>
    <row r="1183" spans="1:18">
      <c r="A1183" s="7"/>
      <c r="B1183" s="7"/>
      <c r="C1183" s="138"/>
      <c r="D1183" s="138"/>
      <c r="E1183" s="138"/>
      <c r="F1183" s="138"/>
      <c r="G1183" s="138"/>
      <c r="H1183" s="138"/>
      <c r="I1183" s="138"/>
      <c r="J1183" s="138"/>
      <c r="K1183" s="138"/>
      <c r="L1183" s="138"/>
      <c r="M1183" s="138"/>
      <c r="N1183" s="138"/>
      <c r="O1183" s="138"/>
      <c r="P1183" s="138"/>
      <c r="Q1183" s="138"/>
      <c r="R1183" s="138"/>
    </row>
    <row r="1184" spans="1:18">
      <c r="A1184" s="7"/>
      <c r="B1184" s="7"/>
      <c r="C1184" s="138"/>
      <c r="D1184" s="138"/>
      <c r="E1184" s="138"/>
      <c r="F1184" s="138"/>
      <c r="G1184" s="138"/>
      <c r="H1184" s="138"/>
      <c r="I1184" s="138"/>
      <c r="J1184" s="138"/>
      <c r="K1184" s="138"/>
      <c r="L1184" s="138"/>
      <c r="M1184" s="138"/>
      <c r="N1184" s="138"/>
      <c r="O1184" s="138"/>
      <c r="P1184" s="138"/>
      <c r="Q1184" s="138"/>
      <c r="R1184" s="138"/>
    </row>
    <row r="1185" spans="1:18">
      <c r="A1185" s="7"/>
      <c r="B1185" s="7"/>
      <c r="C1185" s="138"/>
      <c r="D1185" s="138"/>
      <c r="E1185" s="138"/>
      <c r="F1185" s="138"/>
      <c r="G1185" s="138"/>
      <c r="H1185" s="138"/>
      <c r="I1185" s="138"/>
      <c r="J1185" s="138"/>
      <c r="K1185" s="138"/>
      <c r="L1185" s="138"/>
      <c r="M1185" s="138"/>
      <c r="N1185" s="138"/>
      <c r="O1185" s="138"/>
      <c r="P1185" s="138"/>
      <c r="Q1185" s="138"/>
      <c r="R1185" s="138"/>
    </row>
    <row r="1186" spans="1:18">
      <c r="A1186" s="7"/>
      <c r="B1186" s="7"/>
      <c r="C1186" s="138"/>
      <c r="D1186" s="138"/>
      <c r="E1186" s="138"/>
      <c r="F1186" s="138"/>
      <c r="G1186" s="138"/>
      <c r="H1186" s="138"/>
      <c r="I1186" s="138"/>
      <c r="J1186" s="138"/>
      <c r="K1186" s="138"/>
      <c r="L1186" s="138"/>
      <c r="M1186" s="138"/>
      <c r="N1186" s="138"/>
      <c r="O1186" s="138"/>
      <c r="P1186" s="138"/>
      <c r="Q1186" s="138"/>
      <c r="R1186" s="138"/>
    </row>
    <row r="1187" spans="1:18">
      <c r="A1187" s="7"/>
      <c r="B1187" s="7"/>
      <c r="C1187" s="138"/>
      <c r="D1187" s="138"/>
      <c r="E1187" s="138"/>
      <c r="F1187" s="138"/>
      <c r="G1187" s="138"/>
      <c r="H1187" s="138"/>
      <c r="I1187" s="138"/>
      <c r="J1187" s="138"/>
      <c r="K1187" s="138"/>
      <c r="L1187" s="138"/>
      <c r="M1187" s="138"/>
      <c r="N1187" s="138"/>
      <c r="O1187" s="138"/>
      <c r="P1187" s="138"/>
      <c r="Q1187" s="138"/>
      <c r="R1187" s="138"/>
    </row>
    <row r="1188" spans="1:18">
      <c r="A1188" s="7"/>
      <c r="B1188" s="7"/>
      <c r="C1188" s="138"/>
      <c r="D1188" s="138"/>
      <c r="E1188" s="138"/>
      <c r="F1188" s="138"/>
      <c r="G1188" s="138"/>
      <c r="H1188" s="138"/>
      <c r="I1188" s="138"/>
      <c r="J1188" s="138"/>
      <c r="K1188" s="138"/>
      <c r="L1188" s="138"/>
      <c r="M1188" s="138"/>
      <c r="N1188" s="138"/>
      <c r="O1188" s="138"/>
      <c r="P1188" s="138"/>
      <c r="Q1188" s="138"/>
      <c r="R1188" s="138"/>
    </row>
    <row r="1189" spans="1:18">
      <c r="A1189" s="7"/>
      <c r="B1189" s="7"/>
      <c r="C1189" s="138"/>
      <c r="D1189" s="138"/>
      <c r="E1189" s="138"/>
      <c r="F1189" s="138"/>
      <c r="G1189" s="138"/>
      <c r="H1189" s="138"/>
      <c r="I1189" s="138"/>
      <c r="J1189" s="138"/>
      <c r="K1189" s="138"/>
      <c r="L1189" s="138"/>
      <c r="M1189" s="138"/>
      <c r="N1189" s="138"/>
      <c r="O1189" s="138"/>
      <c r="P1189" s="138"/>
      <c r="Q1189" s="138"/>
      <c r="R1189" s="138"/>
    </row>
    <row r="1190" spans="1:18">
      <c r="A1190" s="7"/>
      <c r="B1190" s="7"/>
      <c r="C1190" s="138"/>
      <c r="D1190" s="138"/>
      <c r="E1190" s="138"/>
      <c r="F1190" s="138"/>
      <c r="G1190" s="138"/>
      <c r="H1190" s="138"/>
      <c r="I1190" s="138"/>
      <c r="J1190" s="138"/>
      <c r="K1190" s="138"/>
      <c r="L1190" s="138"/>
      <c r="M1190" s="138"/>
      <c r="N1190" s="138"/>
      <c r="O1190" s="138"/>
      <c r="P1190" s="138"/>
      <c r="Q1190" s="138"/>
      <c r="R1190" s="138"/>
    </row>
    <row r="1191" spans="1:18">
      <c r="A1191" s="7"/>
      <c r="B1191" s="7"/>
      <c r="C1191" s="138"/>
      <c r="D1191" s="138"/>
      <c r="E1191" s="138"/>
      <c r="F1191" s="138"/>
      <c r="G1191" s="138"/>
      <c r="H1191" s="138"/>
      <c r="I1191" s="138"/>
      <c r="J1191" s="138"/>
      <c r="K1191" s="138"/>
      <c r="L1191" s="138"/>
      <c r="M1191" s="138"/>
      <c r="N1191" s="138"/>
      <c r="O1191" s="138"/>
      <c r="P1191" s="138"/>
      <c r="Q1191" s="138"/>
      <c r="R1191" s="138"/>
    </row>
    <row r="1192" spans="1:18">
      <c r="A1192" s="7"/>
      <c r="B1192" s="7"/>
      <c r="C1192" s="138"/>
      <c r="D1192" s="138"/>
      <c r="E1192" s="138"/>
      <c r="F1192" s="138"/>
      <c r="G1192" s="138"/>
      <c r="H1192" s="138"/>
      <c r="I1192" s="138"/>
      <c r="J1192" s="138"/>
      <c r="K1192" s="138"/>
      <c r="L1192" s="138"/>
      <c r="M1192" s="138"/>
      <c r="N1192" s="138"/>
      <c r="O1192" s="138"/>
      <c r="P1192" s="138"/>
      <c r="Q1192" s="138"/>
      <c r="R1192" s="138"/>
    </row>
    <row r="1193" spans="1:18">
      <c r="A1193" s="7"/>
      <c r="B1193" s="7"/>
      <c r="C1193" s="138"/>
      <c r="D1193" s="138"/>
      <c r="E1193" s="138"/>
      <c r="F1193" s="138"/>
      <c r="G1193" s="138"/>
      <c r="H1193" s="138"/>
      <c r="I1193" s="138"/>
      <c r="J1193" s="138"/>
      <c r="K1193" s="138"/>
      <c r="L1193" s="138"/>
      <c r="M1193" s="138"/>
      <c r="N1193" s="138"/>
      <c r="O1193" s="138"/>
      <c r="P1193" s="138"/>
      <c r="Q1193" s="138"/>
      <c r="R1193" s="138"/>
    </row>
    <row r="1194" spans="1:18">
      <c r="A1194" s="7"/>
      <c r="B1194" s="7"/>
      <c r="C1194" s="138"/>
      <c r="D1194" s="138"/>
      <c r="E1194" s="138"/>
      <c r="F1194" s="138"/>
      <c r="G1194" s="138"/>
      <c r="H1194" s="138"/>
      <c r="I1194" s="138"/>
      <c r="J1194" s="138"/>
      <c r="K1194" s="138"/>
      <c r="L1194" s="138"/>
      <c r="M1194" s="138"/>
      <c r="N1194" s="138"/>
      <c r="O1194" s="138"/>
      <c r="P1194" s="138"/>
      <c r="Q1194" s="138"/>
      <c r="R1194" s="138"/>
    </row>
    <row r="1195" spans="1:18">
      <c r="A1195" s="7"/>
      <c r="B1195" s="7"/>
      <c r="C1195" s="138"/>
      <c r="D1195" s="138"/>
      <c r="E1195" s="138"/>
      <c r="F1195" s="138"/>
      <c r="G1195" s="138"/>
      <c r="H1195" s="138"/>
      <c r="I1195" s="138"/>
      <c r="J1195" s="138"/>
      <c r="K1195" s="138"/>
      <c r="L1195" s="138"/>
      <c r="M1195" s="138"/>
      <c r="N1195" s="138"/>
      <c r="O1195" s="138"/>
      <c r="P1195" s="138"/>
      <c r="Q1195" s="138"/>
      <c r="R1195" s="138"/>
    </row>
    <row r="1196" spans="1:18">
      <c r="A1196" s="7"/>
      <c r="B1196" s="7"/>
      <c r="C1196" s="138"/>
      <c r="D1196" s="138"/>
      <c r="E1196" s="138"/>
      <c r="F1196" s="138"/>
      <c r="G1196" s="138"/>
      <c r="H1196" s="138"/>
      <c r="I1196" s="138"/>
      <c r="J1196" s="138"/>
      <c r="K1196" s="138"/>
      <c r="L1196" s="138"/>
      <c r="M1196" s="138"/>
      <c r="N1196" s="138"/>
      <c r="O1196" s="138"/>
      <c r="P1196" s="138"/>
      <c r="Q1196" s="138"/>
      <c r="R1196" s="138"/>
    </row>
    <row r="1197" spans="1:18">
      <c r="A1197" s="7"/>
      <c r="B1197" s="7"/>
      <c r="C1197" s="138"/>
      <c r="D1197" s="138"/>
      <c r="E1197" s="138"/>
      <c r="F1197" s="138"/>
      <c r="G1197" s="138"/>
      <c r="H1197" s="138"/>
      <c r="I1197" s="138"/>
      <c r="J1197" s="138"/>
      <c r="K1197" s="138"/>
      <c r="L1197" s="138"/>
      <c r="M1197" s="138"/>
      <c r="N1197" s="138"/>
      <c r="O1197" s="138"/>
      <c r="P1197" s="138"/>
      <c r="Q1197" s="138"/>
      <c r="R1197" s="138"/>
    </row>
    <row r="1198" spans="1:18">
      <c r="A1198" s="7"/>
      <c r="B1198" s="7"/>
      <c r="C1198" s="138"/>
      <c r="D1198" s="138"/>
      <c r="E1198" s="138"/>
      <c r="F1198" s="138"/>
      <c r="G1198" s="138"/>
      <c r="H1198" s="138"/>
      <c r="I1198" s="138"/>
      <c r="J1198" s="138"/>
      <c r="K1198" s="138"/>
      <c r="L1198" s="138"/>
      <c r="M1198" s="138"/>
      <c r="N1198" s="138"/>
      <c r="O1198" s="138"/>
      <c r="P1198" s="138"/>
      <c r="Q1198" s="138"/>
      <c r="R1198" s="138"/>
    </row>
    <row r="1199" spans="1:18">
      <c r="A1199" s="7"/>
      <c r="B1199" s="7"/>
      <c r="C1199" s="138"/>
      <c r="D1199" s="138"/>
      <c r="E1199" s="138"/>
      <c r="F1199" s="138"/>
      <c r="G1199" s="138"/>
      <c r="H1199" s="138"/>
      <c r="I1199" s="138"/>
      <c r="J1199" s="138"/>
      <c r="K1199" s="138"/>
      <c r="L1199" s="138"/>
      <c r="M1199" s="138"/>
      <c r="N1199" s="138"/>
      <c r="O1199" s="138"/>
      <c r="P1199" s="138"/>
      <c r="Q1199" s="138"/>
      <c r="R1199" s="138"/>
    </row>
    <row r="1200" spans="1:18">
      <c r="A1200" s="7"/>
      <c r="B1200" s="7"/>
      <c r="C1200" s="138"/>
      <c r="D1200" s="138"/>
      <c r="E1200" s="138"/>
      <c r="F1200" s="138"/>
      <c r="G1200" s="138"/>
      <c r="H1200" s="138"/>
      <c r="I1200" s="138"/>
      <c r="J1200" s="138"/>
      <c r="K1200" s="138"/>
      <c r="L1200" s="138"/>
      <c r="M1200" s="138"/>
      <c r="N1200" s="138"/>
      <c r="O1200" s="138"/>
      <c r="P1200" s="138"/>
      <c r="Q1200" s="138"/>
      <c r="R1200" s="138"/>
    </row>
    <row r="1201" spans="1:18">
      <c r="A1201" s="7"/>
      <c r="B1201" s="7"/>
      <c r="C1201" s="138"/>
      <c r="D1201" s="138"/>
      <c r="E1201" s="138"/>
      <c r="F1201" s="138"/>
      <c r="G1201" s="138"/>
      <c r="H1201" s="138"/>
      <c r="I1201" s="138"/>
      <c r="J1201" s="138"/>
      <c r="K1201" s="138"/>
      <c r="L1201" s="138"/>
      <c r="M1201" s="138"/>
      <c r="N1201" s="138"/>
      <c r="O1201" s="138"/>
      <c r="P1201" s="138"/>
      <c r="Q1201" s="138"/>
      <c r="R1201" s="138"/>
    </row>
    <row r="1202" spans="1:18">
      <c r="A1202" s="7"/>
      <c r="B1202" s="7"/>
      <c r="C1202" s="138"/>
      <c r="D1202" s="138"/>
      <c r="E1202" s="138"/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</row>
    <row r="1203" spans="1:18">
      <c r="A1203" s="7"/>
      <c r="B1203" s="7"/>
      <c r="C1203" s="138"/>
      <c r="D1203" s="138"/>
      <c r="E1203" s="138"/>
      <c r="F1203" s="138"/>
      <c r="G1203" s="138"/>
      <c r="H1203" s="138"/>
      <c r="I1203" s="138"/>
      <c r="J1203" s="138"/>
      <c r="K1203" s="138"/>
      <c r="L1203" s="138"/>
      <c r="M1203" s="138"/>
      <c r="N1203" s="138"/>
      <c r="O1203" s="138"/>
      <c r="P1203" s="138"/>
      <c r="Q1203" s="138"/>
      <c r="R1203" s="138"/>
    </row>
    <row r="1204" spans="1:18">
      <c r="A1204" s="7"/>
      <c r="B1204" s="7"/>
      <c r="C1204" s="138"/>
      <c r="D1204" s="138"/>
      <c r="E1204" s="138"/>
      <c r="F1204" s="138"/>
      <c r="G1204" s="138"/>
      <c r="H1204" s="138"/>
      <c r="I1204" s="138"/>
      <c r="J1204" s="138"/>
      <c r="K1204" s="138"/>
      <c r="L1204" s="138"/>
      <c r="M1204" s="138"/>
      <c r="N1204" s="138"/>
      <c r="O1204" s="138"/>
      <c r="P1204" s="138"/>
      <c r="Q1204" s="138"/>
      <c r="R1204" s="138"/>
    </row>
    <row r="1205" spans="1:18">
      <c r="A1205" s="7"/>
      <c r="B1205" s="7"/>
      <c r="C1205" s="138"/>
      <c r="D1205" s="138"/>
      <c r="E1205" s="138"/>
      <c r="F1205" s="138"/>
      <c r="G1205" s="138"/>
      <c r="H1205" s="138"/>
      <c r="I1205" s="138"/>
      <c r="J1205" s="138"/>
      <c r="K1205" s="138"/>
      <c r="L1205" s="138"/>
      <c r="M1205" s="138"/>
      <c r="N1205" s="138"/>
      <c r="O1205" s="138"/>
      <c r="P1205" s="138"/>
      <c r="Q1205" s="138"/>
      <c r="R1205" s="138"/>
    </row>
    <row r="1206" spans="1:18">
      <c r="A1206" s="7"/>
      <c r="B1206" s="7"/>
      <c r="C1206" s="138"/>
      <c r="D1206" s="138"/>
      <c r="E1206" s="138"/>
      <c r="F1206" s="138"/>
      <c r="G1206" s="138"/>
      <c r="H1206" s="138"/>
      <c r="I1206" s="138"/>
      <c r="J1206" s="138"/>
      <c r="K1206" s="138"/>
      <c r="L1206" s="138"/>
      <c r="M1206" s="138"/>
      <c r="N1206" s="138"/>
      <c r="O1206" s="138"/>
      <c r="P1206" s="138"/>
      <c r="Q1206" s="138"/>
      <c r="R1206" s="138"/>
    </row>
    <row r="1207" spans="1:18">
      <c r="A1207" s="7"/>
      <c r="B1207" s="7"/>
      <c r="C1207" s="138"/>
      <c r="D1207" s="138"/>
      <c r="E1207" s="138"/>
      <c r="F1207" s="138"/>
      <c r="G1207" s="138"/>
      <c r="H1207" s="138"/>
      <c r="I1207" s="138"/>
      <c r="J1207" s="138"/>
      <c r="K1207" s="138"/>
      <c r="L1207" s="138"/>
      <c r="M1207" s="138"/>
      <c r="N1207" s="138"/>
      <c r="O1207" s="138"/>
      <c r="P1207" s="138"/>
      <c r="Q1207" s="138"/>
      <c r="R1207" s="138"/>
    </row>
    <row r="1208" spans="1:18">
      <c r="A1208" s="7"/>
      <c r="B1208" s="7"/>
      <c r="C1208" s="138"/>
      <c r="D1208" s="138"/>
      <c r="E1208" s="138"/>
      <c r="F1208" s="138"/>
      <c r="G1208" s="138"/>
      <c r="H1208" s="138"/>
      <c r="I1208" s="138"/>
      <c r="J1208" s="138"/>
      <c r="K1208" s="138"/>
      <c r="L1208" s="138"/>
      <c r="M1208" s="138"/>
      <c r="N1208" s="138"/>
      <c r="O1208" s="138"/>
      <c r="P1208" s="138"/>
      <c r="Q1208" s="138"/>
      <c r="R1208" s="138"/>
    </row>
  </sheetData>
  <mergeCells count="28">
    <mergeCell ref="A8:B8"/>
    <mergeCell ref="M5:N5"/>
    <mergeCell ref="O5:P5"/>
    <mergeCell ref="G4:G6"/>
    <mergeCell ref="H4:H6"/>
    <mergeCell ref="K4:P4"/>
    <mergeCell ref="K5:L5"/>
    <mergeCell ref="S5:T5"/>
    <mergeCell ref="U5:V5"/>
    <mergeCell ref="W5:X5"/>
    <mergeCell ref="Y5:Y6"/>
    <mergeCell ref="Z5:Z6"/>
    <mergeCell ref="A2:AA2"/>
    <mergeCell ref="A1:AA1"/>
    <mergeCell ref="A7:B7"/>
    <mergeCell ref="A3:A6"/>
    <mergeCell ref="B3:B6"/>
    <mergeCell ref="C3:F3"/>
    <mergeCell ref="C4:C6"/>
    <mergeCell ref="D4:D6"/>
    <mergeCell ref="G3:X3"/>
    <mergeCell ref="Y3:AA3"/>
    <mergeCell ref="E4:F5"/>
    <mergeCell ref="I4:J5"/>
    <mergeCell ref="Q4:X4"/>
    <mergeCell ref="Y4:Z4"/>
    <mergeCell ref="AA4:AA6"/>
    <mergeCell ref="Q5:R5"/>
  </mergeCells>
  <printOptions horizontalCentered="1" verticalCentered="1"/>
  <pageMargins left="0.19685039370078741" right="0.19685039370078741" top="0.78740157480314965" bottom="0.39370078740157483" header="0" footer="0"/>
  <pageSetup paperSize="9" scale="42" orientation="landscape" horizontalDpi="4294967292" r:id="rId1"/>
  <headerFooter alignWithMargins="0"/>
  <rowBreaks count="3" manualBreakCount="3">
    <brk id="47" max="16383" man="1"/>
    <brk id="98" max="26" man="1"/>
    <brk id="14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pageSetUpPr fitToPage="1"/>
  </sheetPr>
  <dimension ref="A1:I68"/>
  <sheetViews>
    <sheetView topLeftCell="A31" zoomScaleNormal="100" zoomScaleSheetLayoutView="75" workbookViewId="0">
      <selection activeCell="S16" sqref="S16"/>
    </sheetView>
  </sheetViews>
  <sheetFormatPr defaultRowHeight="12.75"/>
  <cols>
    <col min="1" max="1" width="3.7109375" style="49" customWidth="1"/>
    <col min="2" max="2" width="39.28515625" style="389" customWidth="1"/>
    <col min="3" max="3" width="12.5703125" style="36" customWidth="1"/>
    <col min="4" max="5" width="12.5703125" style="389" customWidth="1"/>
    <col min="6" max="16384" width="9.140625" style="389"/>
  </cols>
  <sheetData>
    <row r="1" spans="1:9" ht="19.5" customHeight="1">
      <c r="A1" s="443" t="s">
        <v>7</v>
      </c>
      <c r="B1" s="443"/>
      <c r="C1" s="443"/>
      <c r="D1" s="443"/>
      <c r="E1" s="443"/>
      <c r="F1" s="443"/>
      <c r="G1" s="443"/>
      <c r="H1" s="443"/>
      <c r="I1" s="443"/>
    </row>
    <row r="2" spans="1:9" ht="45" customHeight="1">
      <c r="A2" s="510" t="s">
        <v>69</v>
      </c>
      <c r="B2" s="510"/>
      <c r="C2" s="510"/>
      <c r="D2" s="510"/>
      <c r="E2" s="510"/>
      <c r="F2" s="510"/>
      <c r="G2" s="510"/>
      <c r="H2" s="510"/>
      <c r="I2" s="510"/>
    </row>
    <row r="3" spans="1:9" ht="26.25" customHeight="1">
      <c r="A3" s="445" t="s">
        <v>54</v>
      </c>
      <c r="B3" s="429" t="s">
        <v>86</v>
      </c>
      <c r="C3" s="454" t="s">
        <v>1412</v>
      </c>
      <c r="D3" s="454" t="s">
        <v>1487</v>
      </c>
      <c r="E3" s="454" t="s">
        <v>1454</v>
      </c>
      <c r="F3" s="459" t="s">
        <v>136</v>
      </c>
      <c r="G3" s="448"/>
      <c r="H3" s="448"/>
      <c r="I3" s="448"/>
    </row>
    <row r="4" spans="1:9" ht="115.5" customHeight="1">
      <c r="A4" s="445"/>
      <c r="B4" s="429"/>
      <c r="C4" s="447"/>
      <c r="D4" s="447"/>
      <c r="E4" s="447"/>
      <c r="F4" s="69" t="s">
        <v>1460</v>
      </c>
      <c r="G4" s="69" t="s">
        <v>1456</v>
      </c>
      <c r="H4" s="69" t="s">
        <v>1461</v>
      </c>
      <c r="I4" s="69" t="s">
        <v>1462</v>
      </c>
    </row>
    <row r="5" spans="1:9" ht="38.25" customHeight="1">
      <c r="A5" s="383">
        <v>1</v>
      </c>
      <c r="B5" s="56" t="s">
        <v>160</v>
      </c>
      <c r="C5" s="125">
        <v>2391</v>
      </c>
      <c r="D5" s="60">
        <v>2424</v>
      </c>
      <c r="E5" s="60">
        <v>1945</v>
      </c>
      <c r="F5" s="60">
        <f>E5-D5</f>
        <v>-479</v>
      </c>
      <c r="G5" s="132">
        <f>F5/D5</f>
        <v>-0.1976072607260726</v>
      </c>
      <c r="H5" s="60">
        <f>E5-C5</f>
        <v>-446</v>
      </c>
      <c r="I5" s="132">
        <f>H5/C5</f>
        <v>-0.18653283145127561</v>
      </c>
    </row>
    <row r="6" spans="1:9" ht="27" customHeight="1">
      <c r="A6" s="383">
        <v>2</v>
      </c>
      <c r="B6" s="52" t="s">
        <v>142</v>
      </c>
      <c r="C6" s="125">
        <v>134</v>
      </c>
      <c r="D6" s="60">
        <v>138</v>
      </c>
      <c r="E6" s="60">
        <v>113</v>
      </c>
      <c r="F6" s="60">
        <f t="shared" ref="F6:F29" si="0">E6-D6</f>
        <v>-25</v>
      </c>
      <c r="G6" s="132">
        <f t="shared" ref="G6:G29" si="1">F6/D6</f>
        <v>-0.18115942028985507</v>
      </c>
      <c r="H6" s="60">
        <f t="shared" ref="H6:H29" si="2">E6-C6</f>
        <v>-21</v>
      </c>
      <c r="I6" s="132">
        <f t="shared" ref="I6:I29" si="3">H6/C6</f>
        <v>-0.15671641791044777</v>
      </c>
    </row>
    <row r="7" spans="1:9" ht="27" customHeight="1">
      <c r="A7" s="383">
        <v>3</v>
      </c>
      <c r="B7" s="52" t="s">
        <v>70</v>
      </c>
      <c r="C7" s="125">
        <v>20005</v>
      </c>
      <c r="D7" s="60">
        <v>18431</v>
      </c>
      <c r="E7" s="60">
        <v>17050</v>
      </c>
      <c r="F7" s="60">
        <f t="shared" si="0"/>
        <v>-1381</v>
      </c>
      <c r="G7" s="132">
        <f t="shared" si="1"/>
        <v>-7.492811024903695E-2</v>
      </c>
      <c r="H7" s="60">
        <f t="shared" si="2"/>
        <v>-2955</v>
      </c>
      <c r="I7" s="132">
        <f t="shared" si="3"/>
        <v>-0.14771307173206699</v>
      </c>
    </row>
    <row r="8" spans="1:9" ht="63.75" customHeight="1">
      <c r="A8" s="383">
        <v>4</v>
      </c>
      <c r="B8" s="56" t="s">
        <v>161</v>
      </c>
      <c r="C8" s="125">
        <v>372</v>
      </c>
      <c r="D8" s="60">
        <v>331</v>
      </c>
      <c r="E8" s="60">
        <v>291</v>
      </c>
      <c r="F8" s="60">
        <f>E8-D8</f>
        <v>-40</v>
      </c>
      <c r="G8" s="132">
        <f t="shared" si="1"/>
        <v>-0.12084592145015106</v>
      </c>
      <c r="H8" s="60">
        <f t="shared" si="2"/>
        <v>-81</v>
      </c>
      <c r="I8" s="132">
        <f t="shared" si="3"/>
        <v>-0.21774193548387097</v>
      </c>
    </row>
    <row r="9" spans="1:9" ht="55.5" customHeight="1">
      <c r="A9" s="383">
        <v>5</v>
      </c>
      <c r="B9" s="56" t="s">
        <v>163</v>
      </c>
      <c r="C9" s="125">
        <v>1081</v>
      </c>
      <c r="D9" s="60">
        <v>979</v>
      </c>
      <c r="E9" s="60">
        <v>898</v>
      </c>
      <c r="F9" s="60">
        <f t="shared" si="0"/>
        <v>-81</v>
      </c>
      <c r="G9" s="132">
        <f t="shared" si="1"/>
        <v>-8.2737487231869258E-2</v>
      </c>
      <c r="H9" s="60">
        <f t="shared" si="2"/>
        <v>-183</v>
      </c>
      <c r="I9" s="132">
        <f t="shared" si="3"/>
        <v>-0.1692876965772433</v>
      </c>
    </row>
    <row r="10" spans="1:9" ht="27" customHeight="1">
      <c r="A10" s="383">
        <v>6</v>
      </c>
      <c r="B10" s="52" t="s">
        <v>71</v>
      </c>
      <c r="C10" s="125">
        <v>11232</v>
      </c>
      <c r="D10" s="60">
        <v>10486</v>
      </c>
      <c r="E10" s="60">
        <v>9183</v>
      </c>
      <c r="F10" s="60">
        <f t="shared" si="0"/>
        <v>-1303</v>
      </c>
      <c r="G10" s="132">
        <f t="shared" si="1"/>
        <v>-0.12426091932099943</v>
      </c>
      <c r="H10" s="60">
        <f t="shared" si="2"/>
        <v>-2049</v>
      </c>
      <c r="I10" s="132">
        <f t="shared" si="3"/>
        <v>-0.18242521367521367</v>
      </c>
    </row>
    <row r="11" spans="1:9" ht="45">
      <c r="A11" s="383">
        <v>7</v>
      </c>
      <c r="B11" s="56" t="s">
        <v>164</v>
      </c>
      <c r="C11" s="125">
        <v>21518</v>
      </c>
      <c r="D11" s="60">
        <v>19845</v>
      </c>
      <c r="E11" s="60">
        <v>18828</v>
      </c>
      <c r="F11" s="60">
        <f t="shared" si="0"/>
        <v>-1017</v>
      </c>
      <c r="G11" s="132">
        <f t="shared" si="1"/>
        <v>-5.1247165532879821E-2</v>
      </c>
      <c r="H11" s="60">
        <f t="shared" si="2"/>
        <v>-2690</v>
      </c>
      <c r="I11" s="132">
        <f t="shared" si="3"/>
        <v>-0.12501161818012826</v>
      </c>
    </row>
    <row r="12" spans="1:9" ht="46.5" customHeight="1">
      <c r="A12" s="383">
        <v>8</v>
      </c>
      <c r="B12" s="56" t="s">
        <v>166</v>
      </c>
      <c r="C12" s="125">
        <v>3166</v>
      </c>
      <c r="D12" s="60">
        <v>2972</v>
      </c>
      <c r="E12" s="60">
        <v>2842</v>
      </c>
      <c r="F12" s="60">
        <f t="shared" si="0"/>
        <v>-130</v>
      </c>
      <c r="G12" s="132">
        <f t="shared" si="1"/>
        <v>-4.374158815612382E-2</v>
      </c>
      <c r="H12" s="60">
        <f t="shared" si="2"/>
        <v>-324</v>
      </c>
      <c r="I12" s="132">
        <f t="shared" si="3"/>
        <v>-0.10233733417561591</v>
      </c>
    </row>
    <row r="13" spans="1:9" ht="27" customHeight="1">
      <c r="A13" s="383">
        <v>9</v>
      </c>
      <c r="B13" s="56" t="s">
        <v>143</v>
      </c>
      <c r="C13" s="125">
        <v>3975</v>
      </c>
      <c r="D13" s="60">
        <v>3648</v>
      </c>
      <c r="E13" s="60">
        <v>3448</v>
      </c>
      <c r="F13" s="60">
        <f t="shared" si="0"/>
        <v>-200</v>
      </c>
      <c r="G13" s="132">
        <f t="shared" si="1"/>
        <v>-5.4824561403508769E-2</v>
      </c>
      <c r="H13" s="60">
        <f t="shared" si="2"/>
        <v>-527</v>
      </c>
      <c r="I13" s="132">
        <f t="shared" si="3"/>
        <v>-0.13257861635220125</v>
      </c>
    </row>
    <row r="14" spans="1:9" ht="27" customHeight="1">
      <c r="A14" s="383">
        <v>10</v>
      </c>
      <c r="B14" s="56" t="s">
        <v>144</v>
      </c>
      <c r="C14" s="125">
        <v>1393</v>
      </c>
      <c r="D14" s="60">
        <v>1171</v>
      </c>
      <c r="E14" s="60">
        <v>1098</v>
      </c>
      <c r="F14" s="60">
        <f t="shared" si="0"/>
        <v>-73</v>
      </c>
      <c r="G14" s="132">
        <f t="shared" si="1"/>
        <v>-6.2339880444064903E-2</v>
      </c>
      <c r="H14" s="60">
        <f t="shared" si="2"/>
        <v>-295</v>
      </c>
      <c r="I14" s="132">
        <f t="shared" si="3"/>
        <v>-0.21177315147164394</v>
      </c>
    </row>
    <row r="15" spans="1:9" ht="30">
      <c r="A15" s="383">
        <v>11</v>
      </c>
      <c r="B15" s="56" t="s">
        <v>162</v>
      </c>
      <c r="C15" s="125">
        <v>2270</v>
      </c>
      <c r="D15" s="60">
        <v>1981</v>
      </c>
      <c r="E15" s="60">
        <v>1757</v>
      </c>
      <c r="F15" s="60">
        <f t="shared" si="0"/>
        <v>-224</v>
      </c>
      <c r="G15" s="132">
        <f t="shared" si="1"/>
        <v>-0.11307420494699646</v>
      </c>
      <c r="H15" s="60">
        <f t="shared" si="2"/>
        <v>-513</v>
      </c>
      <c r="I15" s="132">
        <f t="shared" si="3"/>
        <v>-0.22599118942731278</v>
      </c>
    </row>
    <row r="16" spans="1:9" ht="30.75" customHeight="1">
      <c r="A16" s="383">
        <v>12</v>
      </c>
      <c r="B16" s="56" t="s">
        <v>145</v>
      </c>
      <c r="C16" s="125">
        <v>1040</v>
      </c>
      <c r="D16" s="60">
        <v>935</v>
      </c>
      <c r="E16" s="60">
        <v>861</v>
      </c>
      <c r="F16" s="60">
        <f t="shared" si="0"/>
        <v>-74</v>
      </c>
      <c r="G16" s="132">
        <f t="shared" si="1"/>
        <v>-7.9144385026737971E-2</v>
      </c>
      <c r="H16" s="60">
        <f t="shared" si="2"/>
        <v>-179</v>
      </c>
      <c r="I16" s="132">
        <f t="shared" si="3"/>
        <v>-0.17211538461538461</v>
      </c>
    </row>
    <row r="17" spans="1:9" ht="30">
      <c r="A17" s="383">
        <v>13</v>
      </c>
      <c r="B17" s="56" t="s">
        <v>159</v>
      </c>
      <c r="C17" s="125">
        <v>3546</v>
      </c>
      <c r="D17" s="60">
        <v>3191</v>
      </c>
      <c r="E17" s="60">
        <v>3044</v>
      </c>
      <c r="F17" s="60">
        <f t="shared" si="0"/>
        <v>-147</v>
      </c>
      <c r="G17" s="132">
        <f t="shared" si="1"/>
        <v>-4.6067063616421183E-2</v>
      </c>
      <c r="H17" s="60">
        <f t="shared" si="2"/>
        <v>-502</v>
      </c>
      <c r="I17" s="132">
        <f t="shared" si="3"/>
        <v>-0.14156796390298929</v>
      </c>
    </row>
    <row r="18" spans="1:9" ht="30">
      <c r="A18" s="383">
        <v>14</v>
      </c>
      <c r="B18" s="56" t="s">
        <v>146</v>
      </c>
      <c r="C18" s="125">
        <v>7412</v>
      </c>
      <c r="D18" s="60">
        <v>6747</v>
      </c>
      <c r="E18" s="60">
        <v>6305</v>
      </c>
      <c r="F18" s="60">
        <f t="shared" si="0"/>
        <v>-442</v>
      </c>
      <c r="G18" s="132">
        <f t="shared" si="1"/>
        <v>-6.5510597302504817E-2</v>
      </c>
      <c r="H18" s="60">
        <f t="shared" si="2"/>
        <v>-1107</v>
      </c>
      <c r="I18" s="132">
        <f t="shared" si="3"/>
        <v>-0.14935240151106313</v>
      </c>
    </row>
    <row r="19" spans="1:9" ht="64.5" customHeight="1">
      <c r="A19" s="383">
        <v>15</v>
      </c>
      <c r="B19" s="133" t="s">
        <v>165</v>
      </c>
      <c r="C19" s="125">
        <v>6521</v>
      </c>
      <c r="D19" s="60">
        <v>6543</v>
      </c>
      <c r="E19" s="60">
        <v>5420</v>
      </c>
      <c r="F19" s="60">
        <f t="shared" si="0"/>
        <v>-1123</v>
      </c>
      <c r="G19" s="132">
        <f t="shared" si="1"/>
        <v>-0.17163380712211523</v>
      </c>
      <c r="H19" s="60">
        <f t="shared" si="2"/>
        <v>-1101</v>
      </c>
      <c r="I19" s="132">
        <f t="shared" si="3"/>
        <v>-0.16883913510197823</v>
      </c>
    </row>
    <row r="20" spans="1:9" ht="27" customHeight="1">
      <c r="A20" s="383">
        <v>16</v>
      </c>
      <c r="B20" s="52" t="s">
        <v>72</v>
      </c>
      <c r="C20" s="125">
        <v>3647</v>
      </c>
      <c r="D20" s="60">
        <v>3068</v>
      </c>
      <c r="E20" s="60">
        <v>3169</v>
      </c>
      <c r="F20" s="60">
        <f t="shared" si="0"/>
        <v>101</v>
      </c>
      <c r="G20" s="132">
        <f t="shared" si="1"/>
        <v>3.2920469361147328E-2</v>
      </c>
      <c r="H20" s="60">
        <f t="shared" si="2"/>
        <v>-478</v>
      </c>
      <c r="I20" s="132">
        <f t="shared" si="3"/>
        <v>-0.1310666301069372</v>
      </c>
    </row>
    <row r="21" spans="1:9" ht="26.25" customHeight="1">
      <c r="A21" s="383">
        <v>17</v>
      </c>
      <c r="B21" s="133" t="s">
        <v>147</v>
      </c>
      <c r="C21" s="125">
        <v>2905</v>
      </c>
      <c r="D21" s="60">
        <v>2619</v>
      </c>
      <c r="E21" s="60">
        <v>2413</v>
      </c>
      <c r="F21" s="60">
        <f t="shared" si="0"/>
        <v>-206</v>
      </c>
      <c r="G21" s="132">
        <f t="shared" si="1"/>
        <v>-7.8655975563192052E-2</v>
      </c>
      <c r="H21" s="60">
        <f t="shared" si="2"/>
        <v>-492</v>
      </c>
      <c r="I21" s="132">
        <f t="shared" si="3"/>
        <v>-0.1693631669535284</v>
      </c>
    </row>
    <row r="22" spans="1:9" ht="44.25" customHeight="1">
      <c r="A22" s="383">
        <v>18</v>
      </c>
      <c r="B22" s="133" t="s">
        <v>158</v>
      </c>
      <c r="C22" s="125">
        <v>887</v>
      </c>
      <c r="D22" s="60">
        <v>862</v>
      </c>
      <c r="E22" s="60">
        <v>797</v>
      </c>
      <c r="F22" s="60">
        <f t="shared" si="0"/>
        <v>-65</v>
      </c>
      <c r="G22" s="132">
        <f t="shared" si="1"/>
        <v>-7.5406032482598612E-2</v>
      </c>
      <c r="H22" s="60">
        <f t="shared" si="2"/>
        <v>-90</v>
      </c>
      <c r="I22" s="132">
        <f t="shared" si="3"/>
        <v>-0.10146561443066517</v>
      </c>
    </row>
    <row r="23" spans="1:9" ht="27" customHeight="1">
      <c r="A23" s="383">
        <v>19</v>
      </c>
      <c r="B23" s="133" t="s">
        <v>148</v>
      </c>
      <c r="C23" s="125">
        <v>8593</v>
      </c>
      <c r="D23" s="60">
        <v>8008</v>
      </c>
      <c r="E23" s="60">
        <v>7421</v>
      </c>
      <c r="F23" s="60">
        <f t="shared" si="0"/>
        <v>-587</v>
      </c>
      <c r="G23" s="132">
        <f t="shared" si="1"/>
        <v>-7.3301698301698304E-2</v>
      </c>
      <c r="H23" s="60">
        <f t="shared" si="2"/>
        <v>-1172</v>
      </c>
      <c r="I23" s="132">
        <f t="shared" si="3"/>
        <v>-0.13639008495286861</v>
      </c>
    </row>
    <row r="24" spans="1:9" ht="60" customHeight="1">
      <c r="A24" s="383">
        <v>20</v>
      </c>
      <c r="B24" s="133" t="s">
        <v>149</v>
      </c>
      <c r="C24" s="125">
        <v>289</v>
      </c>
      <c r="D24" s="60">
        <v>255</v>
      </c>
      <c r="E24" s="60">
        <v>228</v>
      </c>
      <c r="F24" s="60">
        <f t="shared" si="0"/>
        <v>-27</v>
      </c>
      <c r="G24" s="132">
        <f t="shared" si="1"/>
        <v>-0.10588235294117647</v>
      </c>
      <c r="H24" s="60">
        <f t="shared" si="2"/>
        <v>-61</v>
      </c>
      <c r="I24" s="132">
        <f t="shared" si="3"/>
        <v>-0.21107266435986158</v>
      </c>
    </row>
    <row r="25" spans="1:9" ht="26.25" customHeight="1">
      <c r="A25" s="383">
        <v>21</v>
      </c>
      <c r="B25" s="56" t="s">
        <v>74</v>
      </c>
      <c r="C25" s="125">
        <v>12</v>
      </c>
      <c r="D25" s="60">
        <v>10</v>
      </c>
      <c r="E25" s="60">
        <v>12</v>
      </c>
      <c r="F25" s="60">
        <f t="shared" si="0"/>
        <v>2</v>
      </c>
      <c r="G25" s="132">
        <f t="shared" si="1"/>
        <v>0.2</v>
      </c>
      <c r="H25" s="60">
        <f t="shared" si="2"/>
        <v>0</v>
      </c>
      <c r="I25" s="132">
        <f t="shared" si="3"/>
        <v>0</v>
      </c>
    </row>
    <row r="26" spans="1:9" ht="27" customHeight="1">
      <c r="A26" s="383">
        <v>22</v>
      </c>
      <c r="B26" s="56" t="s">
        <v>14</v>
      </c>
      <c r="C26" s="125">
        <v>39112</v>
      </c>
      <c r="D26" s="60">
        <v>35016</v>
      </c>
      <c r="E26" s="60">
        <v>31341</v>
      </c>
      <c r="F26" s="60">
        <f t="shared" si="0"/>
        <v>-3675</v>
      </c>
      <c r="G26" s="132">
        <f t="shared" si="1"/>
        <v>-0.10495202193283071</v>
      </c>
      <c r="H26" s="60">
        <f t="shared" si="2"/>
        <v>-7771</v>
      </c>
      <c r="I26" s="132">
        <f t="shared" si="3"/>
        <v>-0.19868582532215176</v>
      </c>
    </row>
    <row r="27" spans="1:9" ht="27.75" customHeight="1">
      <c r="A27" s="286">
        <v>23</v>
      </c>
      <c r="B27" s="134" t="s">
        <v>75</v>
      </c>
      <c r="C27" s="44">
        <f>SUM(C5:C26)</f>
        <v>141501</v>
      </c>
      <c r="D27" s="44">
        <f>SUM(D5:D26)</f>
        <v>129660</v>
      </c>
      <c r="E27" s="44">
        <f>SUM(E5:E26)</f>
        <v>118464</v>
      </c>
      <c r="F27" s="44">
        <f t="shared" si="0"/>
        <v>-11196</v>
      </c>
      <c r="G27" s="43">
        <f t="shared" si="1"/>
        <v>-8.6348912540490513E-2</v>
      </c>
      <c r="H27" s="44">
        <f t="shared" si="2"/>
        <v>-23037</v>
      </c>
      <c r="I27" s="43">
        <f t="shared" si="3"/>
        <v>-0.16280450314838765</v>
      </c>
    </row>
    <row r="28" spans="1:9" ht="23.25" customHeight="1">
      <c r="A28" s="383">
        <v>24</v>
      </c>
      <c r="B28" s="52" t="s">
        <v>76</v>
      </c>
      <c r="C28" s="125">
        <v>26841</v>
      </c>
      <c r="D28" s="60">
        <v>24408</v>
      </c>
      <c r="E28" s="60">
        <v>21616</v>
      </c>
      <c r="F28" s="60">
        <f t="shared" si="0"/>
        <v>-2792</v>
      </c>
      <c r="G28" s="132">
        <f t="shared" si="1"/>
        <v>-0.11438872500819404</v>
      </c>
      <c r="H28" s="60">
        <f t="shared" si="2"/>
        <v>-5225</v>
      </c>
      <c r="I28" s="132">
        <f t="shared" si="3"/>
        <v>-0.1946648783577363</v>
      </c>
    </row>
    <row r="29" spans="1:9" ht="27" customHeight="1">
      <c r="A29" s="286">
        <v>25</v>
      </c>
      <c r="B29" s="134" t="s">
        <v>77</v>
      </c>
      <c r="C29" s="44">
        <f>C27+C28</f>
        <v>168342</v>
      </c>
      <c r="D29" s="44">
        <f>D27+D28</f>
        <v>154068</v>
      </c>
      <c r="E29" s="44">
        <f>E27+E28</f>
        <v>140080</v>
      </c>
      <c r="F29" s="44">
        <f t="shared" si="0"/>
        <v>-13988</v>
      </c>
      <c r="G29" s="43">
        <f t="shared" si="1"/>
        <v>-9.0791079263701738E-2</v>
      </c>
      <c r="H29" s="44">
        <f t="shared" si="2"/>
        <v>-28262</v>
      </c>
      <c r="I29" s="43">
        <f t="shared" si="3"/>
        <v>-0.1678844257523375</v>
      </c>
    </row>
    <row r="30" spans="1:9">
      <c r="C30" s="130"/>
    </row>
    <row r="31" spans="1:9">
      <c r="C31" s="80"/>
    </row>
    <row r="32" spans="1:9">
      <c r="C32" s="80"/>
    </row>
    <row r="33" spans="3:3">
      <c r="C33" s="130"/>
    </row>
    <row r="34" spans="3:3">
      <c r="C34" s="130"/>
    </row>
    <row r="35" spans="3:3">
      <c r="C35" s="130"/>
    </row>
    <row r="36" spans="3:3">
      <c r="C36" s="130"/>
    </row>
    <row r="37" spans="3:3">
      <c r="C37" s="130"/>
    </row>
    <row r="38" spans="3:3">
      <c r="C38" s="130"/>
    </row>
    <row r="39" spans="3:3">
      <c r="C39" s="130"/>
    </row>
    <row r="40" spans="3:3">
      <c r="C40" s="130"/>
    </row>
    <row r="41" spans="3:3">
      <c r="C41" s="80"/>
    </row>
    <row r="42" spans="3:3">
      <c r="C42" s="80"/>
    </row>
    <row r="43" spans="3:3">
      <c r="C43" s="130"/>
    </row>
    <row r="44" spans="3:3">
      <c r="C44" s="130"/>
    </row>
    <row r="45" spans="3:3">
      <c r="C45" s="130"/>
    </row>
    <row r="46" spans="3:3">
      <c r="C46" s="130"/>
    </row>
    <row r="47" spans="3:3">
      <c r="C47" s="80"/>
    </row>
    <row r="48" spans="3:3">
      <c r="C48" s="80"/>
    </row>
    <row r="49" spans="3:3">
      <c r="C49" s="130"/>
    </row>
    <row r="50" spans="3:3">
      <c r="C50" s="130"/>
    </row>
    <row r="51" spans="3:3">
      <c r="C51" s="130"/>
    </row>
    <row r="52" spans="3:3">
      <c r="C52" s="130"/>
    </row>
    <row r="53" spans="3:3">
      <c r="C53" s="130"/>
    </row>
    <row r="54" spans="3:3">
      <c r="C54" s="130"/>
    </row>
    <row r="55" spans="3:3">
      <c r="C55" s="130"/>
    </row>
    <row r="56" spans="3:3">
      <c r="C56" s="130"/>
    </row>
    <row r="57" spans="3:3">
      <c r="C57" s="130"/>
    </row>
    <row r="58" spans="3:3">
      <c r="C58" s="130"/>
    </row>
    <row r="59" spans="3:3">
      <c r="C59" s="130"/>
    </row>
    <row r="60" spans="3:3">
      <c r="C60" s="130"/>
    </row>
    <row r="61" spans="3:3">
      <c r="C61" s="130"/>
    </row>
    <row r="62" spans="3:3">
      <c r="C62" s="130"/>
    </row>
    <row r="63" spans="3:3">
      <c r="C63" s="130"/>
    </row>
    <row r="64" spans="3:3">
      <c r="C64" s="130"/>
    </row>
    <row r="65" spans="3:3">
      <c r="C65" s="130"/>
    </row>
    <row r="66" spans="3:3">
      <c r="C66" s="80"/>
    </row>
    <row r="67" spans="3:3">
      <c r="C67" s="80"/>
    </row>
    <row r="68" spans="3:3">
      <c r="C68" s="80"/>
    </row>
  </sheetData>
  <mergeCells count="8">
    <mergeCell ref="F3:I3"/>
    <mergeCell ref="A2:I2"/>
    <mergeCell ref="A1:I1"/>
    <mergeCell ref="A3:A4"/>
    <mergeCell ref="B3:B4"/>
    <mergeCell ref="C3:C4"/>
    <mergeCell ref="D3:D4"/>
    <mergeCell ref="E3:E4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L61"/>
  <sheetViews>
    <sheetView zoomScaleNormal="100" zoomScaleSheetLayoutView="75" workbookViewId="0">
      <selection activeCell="S16" sqref="S16"/>
    </sheetView>
  </sheetViews>
  <sheetFormatPr defaultColWidth="3" defaultRowHeight="12.75"/>
  <cols>
    <col min="1" max="1" width="3.5703125" style="388" customWidth="1"/>
    <col min="2" max="2" width="17.85546875" style="388" customWidth="1"/>
    <col min="3" max="3" width="10.140625" style="388" customWidth="1"/>
    <col min="4" max="4" width="10" style="388" customWidth="1"/>
    <col min="5" max="5" width="10.42578125" style="388" customWidth="1"/>
    <col min="6" max="8" width="10" style="388" customWidth="1"/>
    <col min="9" max="9" width="11" style="388" customWidth="1"/>
    <col min="10" max="10" width="10.85546875" style="388" customWidth="1"/>
    <col min="11" max="11" width="11" style="388" customWidth="1"/>
    <col min="12" max="12" width="11.140625" style="388" customWidth="1"/>
    <col min="13" max="16384" width="3" style="388"/>
  </cols>
  <sheetData>
    <row r="1" spans="1:12" ht="18.75" customHeight="1">
      <c r="A1" s="436" t="s">
        <v>171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</row>
    <row r="2" spans="1:12" ht="24.75" customHeight="1">
      <c r="A2" s="437" t="s">
        <v>78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2" ht="19.5" customHeight="1">
      <c r="A3" s="438" t="s">
        <v>4</v>
      </c>
      <c r="B3" s="439" t="s">
        <v>10</v>
      </c>
      <c r="C3" s="432" t="s">
        <v>173</v>
      </c>
      <c r="D3" s="432" t="s">
        <v>229</v>
      </c>
      <c r="E3" s="432" t="s">
        <v>519</v>
      </c>
      <c r="F3" s="432" t="s">
        <v>1413</v>
      </c>
      <c r="G3" s="428" t="s">
        <v>1453</v>
      </c>
      <c r="H3" s="432" t="s">
        <v>1459</v>
      </c>
      <c r="I3" s="429" t="s">
        <v>136</v>
      </c>
      <c r="J3" s="429"/>
      <c r="K3" s="429"/>
      <c r="L3" s="429"/>
    </row>
    <row r="4" spans="1:12" ht="57.75" customHeight="1">
      <c r="A4" s="438"/>
      <c r="B4" s="439"/>
      <c r="C4" s="432"/>
      <c r="D4" s="432"/>
      <c r="E4" s="432"/>
      <c r="F4" s="432"/>
      <c r="G4" s="428"/>
      <c r="H4" s="432"/>
      <c r="I4" s="69" t="s">
        <v>1460</v>
      </c>
      <c r="J4" s="69" t="s">
        <v>1456</v>
      </c>
      <c r="K4" s="69" t="s">
        <v>1461</v>
      </c>
      <c r="L4" s="69" t="s">
        <v>1462</v>
      </c>
    </row>
    <row r="5" spans="1:12" s="51" customFormat="1" ht="24.95" customHeight="1">
      <c r="A5" s="433" t="s">
        <v>67</v>
      </c>
      <c r="B5" s="433"/>
      <c r="C5" s="162">
        <v>1912541</v>
      </c>
      <c r="D5" s="162">
        <v>1622276</v>
      </c>
      <c r="E5" s="162">
        <v>1392460</v>
      </c>
      <c r="F5" s="162">
        <v>1151647</v>
      </c>
      <c r="G5" s="162">
        <v>1081746</v>
      </c>
      <c r="H5" s="162">
        <v>967900</v>
      </c>
      <c r="I5" s="14">
        <f t="shared" ref="I5:I59" si="0">H5-G5</f>
        <v>-113846</v>
      </c>
      <c r="J5" s="15">
        <f t="shared" ref="J5:J59" si="1">I5/G5</f>
        <v>-0.10524282040331094</v>
      </c>
      <c r="K5" s="14">
        <f>H5-F5</f>
        <v>-183747</v>
      </c>
      <c r="L5" s="15">
        <f>K5/F5</f>
        <v>-0.15955149451177314</v>
      </c>
    </row>
    <row r="6" spans="1:12" s="50" customFormat="1" ht="27.95" customHeight="1">
      <c r="A6" s="435" t="s">
        <v>11</v>
      </c>
      <c r="B6" s="435"/>
      <c r="C6" s="245">
        <f>SUM(C7+C21)</f>
        <v>261730</v>
      </c>
      <c r="D6" s="245">
        <f t="shared" ref="D6:H6" si="2">SUM(D7+D21)</f>
        <v>227746</v>
      </c>
      <c r="E6" s="245">
        <f t="shared" si="2"/>
        <v>202025</v>
      </c>
      <c r="F6" s="245">
        <f t="shared" si="2"/>
        <v>168342</v>
      </c>
      <c r="G6" s="245">
        <f t="shared" si="2"/>
        <v>154068</v>
      </c>
      <c r="H6" s="245">
        <f t="shared" si="2"/>
        <v>140080</v>
      </c>
      <c r="I6" s="194">
        <f t="shared" si="0"/>
        <v>-13988</v>
      </c>
      <c r="J6" s="191">
        <f t="shared" si="1"/>
        <v>-9.0791079263701738E-2</v>
      </c>
      <c r="K6" s="194">
        <f t="shared" ref="K6:K59" si="3">H6-F6</f>
        <v>-28262</v>
      </c>
      <c r="L6" s="191">
        <f t="shared" ref="L6:L59" si="4">K6/F6</f>
        <v>-0.1678844257523375</v>
      </c>
    </row>
    <row r="7" spans="1:12" s="166" customFormat="1" ht="17.100000000000001" customHeight="1">
      <c r="A7" s="434" t="s">
        <v>1568</v>
      </c>
      <c r="B7" s="434"/>
      <c r="C7" s="240">
        <f>SUM(C8+C10+C15)</f>
        <v>99167</v>
      </c>
      <c r="D7" s="240">
        <f t="shared" ref="D7:H7" si="5">SUM(D8+D10+D15)</f>
        <v>85258</v>
      </c>
      <c r="E7" s="240">
        <f t="shared" si="5"/>
        <v>73351</v>
      </c>
      <c r="F7" s="240">
        <f t="shared" si="5"/>
        <v>59537</v>
      </c>
      <c r="G7" s="240">
        <f t="shared" si="5"/>
        <v>51440</v>
      </c>
      <c r="H7" s="240">
        <f t="shared" si="5"/>
        <v>46130</v>
      </c>
      <c r="I7" s="241">
        <f t="shared" si="0"/>
        <v>-5310</v>
      </c>
      <c r="J7" s="41">
        <f t="shared" si="1"/>
        <v>-0.10322706065318818</v>
      </c>
      <c r="K7" s="241">
        <f t="shared" si="3"/>
        <v>-13407</v>
      </c>
      <c r="L7" s="41">
        <f t="shared" si="4"/>
        <v>-0.22518769840603323</v>
      </c>
    </row>
    <row r="8" spans="1:12" s="166" customFormat="1" ht="17.100000000000001" customHeight="1">
      <c r="A8" s="431" t="s">
        <v>1553</v>
      </c>
      <c r="B8" s="431"/>
      <c r="C8" s="250">
        <f>C9</f>
        <v>52172</v>
      </c>
      <c r="D8" s="250">
        <f t="shared" ref="D8:H8" si="6">D9</f>
        <v>44723</v>
      </c>
      <c r="E8" s="250">
        <f t="shared" si="6"/>
        <v>37682</v>
      </c>
      <c r="F8" s="250">
        <f t="shared" si="6"/>
        <v>30431</v>
      </c>
      <c r="G8" s="250">
        <f t="shared" si="6"/>
        <v>26056</v>
      </c>
      <c r="H8" s="250">
        <f t="shared" si="6"/>
        <v>22792</v>
      </c>
      <c r="I8" s="251">
        <f t="shared" si="0"/>
        <v>-3264</v>
      </c>
      <c r="J8" s="252">
        <f t="shared" si="1"/>
        <v>-0.12526865213386551</v>
      </c>
      <c r="K8" s="251">
        <f t="shared" si="3"/>
        <v>-7639</v>
      </c>
      <c r="L8" s="252">
        <f t="shared" si="4"/>
        <v>-0.25102691334494431</v>
      </c>
    </row>
    <row r="9" spans="1:12" s="167" customFormat="1" ht="15" customHeight="1">
      <c r="A9" s="343">
        <v>1</v>
      </c>
      <c r="B9" s="79" t="s">
        <v>79</v>
      </c>
      <c r="C9" s="38">
        <v>52172</v>
      </c>
      <c r="D9" s="38">
        <v>44723</v>
      </c>
      <c r="E9" s="38">
        <v>37682</v>
      </c>
      <c r="F9" s="38">
        <v>30431</v>
      </c>
      <c r="G9" s="38">
        <v>26056</v>
      </c>
      <c r="H9" s="38">
        <v>22792</v>
      </c>
      <c r="I9" s="55">
        <f t="shared" si="0"/>
        <v>-3264</v>
      </c>
      <c r="J9" s="18">
        <f t="shared" si="1"/>
        <v>-0.12526865213386551</v>
      </c>
      <c r="K9" s="55">
        <f t="shared" si="3"/>
        <v>-7639</v>
      </c>
      <c r="L9" s="18">
        <f t="shared" si="4"/>
        <v>-0.25102691334494431</v>
      </c>
    </row>
    <row r="10" spans="1:12" s="166" customFormat="1" ht="17.100000000000001" customHeight="1">
      <c r="A10" s="431" t="s">
        <v>1569</v>
      </c>
      <c r="B10" s="431"/>
      <c r="C10" s="250">
        <f>SUM(C11:C14)</f>
        <v>26631</v>
      </c>
      <c r="D10" s="250">
        <f t="shared" ref="D10:H10" si="7">SUM(D11:D14)</f>
        <v>22616</v>
      </c>
      <c r="E10" s="250">
        <f t="shared" si="7"/>
        <v>20135</v>
      </c>
      <c r="F10" s="250">
        <f t="shared" si="7"/>
        <v>16368</v>
      </c>
      <c r="G10" s="250">
        <f t="shared" si="7"/>
        <v>14197</v>
      </c>
      <c r="H10" s="250">
        <f t="shared" si="7"/>
        <v>13025</v>
      </c>
      <c r="I10" s="251">
        <f t="shared" si="0"/>
        <v>-1172</v>
      </c>
      <c r="J10" s="252">
        <f t="shared" si="1"/>
        <v>-8.2552651968725785E-2</v>
      </c>
      <c r="K10" s="251">
        <f t="shared" si="3"/>
        <v>-3343</v>
      </c>
      <c r="L10" s="252">
        <f t="shared" si="4"/>
        <v>-0.20423998044965788</v>
      </c>
    </row>
    <row r="11" spans="1:12" ht="15" customHeight="1">
      <c r="A11" s="344">
        <v>1</v>
      </c>
      <c r="B11" s="11" t="s">
        <v>37</v>
      </c>
      <c r="C11" s="26">
        <v>4802</v>
      </c>
      <c r="D11" s="26">
        <v>4241</v>
      </c>
      <c r="E11" s="26">
        <v>3825</v>
      </c>
      <c r="F11" s="26">
        <v>3104</v>
      </c>
      <c r="G11" s="26">
        <v>2508</v>
      </c>
      <c r="H11" s="26">
        <v>2366</v>
      </c>
      <c r="I11" s="55">
        <f t="shared" si="0"/>
        <v>-142</v>
      </c>
      <c r="J11" s="18">
        <f t="shared" si="1"/>
        <v>-5.6618819776714513E-2</v>
      </c>
      <c r="K11" s="55">
        <f t="shared" si="3"/>
        <v>-738</v>
      </c>
      <c r="L11" s="18">
        <f t="shared" si="4"/>
        <v>-0.23775773195876287</v>
      </c>
    </row>
    <row r="12" spans="1:12" ht="15" customHeight="1">
      <c r="A12" s="344">
        <v>2</v>
      </c>
      <c r="B12" s="11" t="s">
        <v>68</v>
      </c>
      <c r="C12" s="26">
        <v>5531</v>
      </c>
      <c r="D12" s="26">
        <v>4427</v>
      </c>
      <c r="E12" s="26">
        <v>3759</v>
      </c>
      <c r="F12" s="26">
        <v>2849</v>
      </c>
      <c r="G12" s="26">
        <v>2614</v>
      </c>
      <c r="H12" s="26">
        <v>2558</v>
      </c>
      <c r="I12" s="55">
        <f t="shared" si="0"/>
        <v>-56</v>
      </c>
      <c r="J12" s="18">
        <f t="shared" si="1"/>
        <v>-2.1423106350420811E-2</v>
      </c>
      <c r="K12" s="55">
        <f t="shared" si="3"/>
        <v>-291</v>
      </c>
      <c r="L12" s="18">
        <f t="shared" si="4"/>
        <v>-0.10214110214110214</v>
      </c>
    </row>
    <row r="13" spans="1:12" ht="15" customHeight="1">
      <c r="A13" s="344">
        <v>3</v>
      </c>
      <c r="B13" s="11" t="s">
        <v>39</v>
      </c>
      <c r="C13" s="26">
        <v>3912</v>
      </c>
      <c r="D13" s="26">
        <v>3425</v>
      </c>
      <c r="E13" s="26">
        <v>2962</v>
      </c>
      <c r="F13" s="26">
        <v>2595</v>
      </c>
      <c r="G13" s="26">
        <v>2399</v>
      </c>
      <c r="H13" s="26">
        <v>2159</v>
      </c>
      <c r="I13" s="55">
        <f t="shared" si="0"/>
        <v>-240</v>
      </c>
      <c r="J13" s="18">
        <f t="shared" si="1"/>
        <v>-0.10004168403501459</v>
      </c>
      <c r="K13" s="55">
        <f t="shared" si="3"/>
        <v>-436</v>
      </c>
      <c r="L13" s="18">
        <f t="shared" si="4"/>
        <v>-0.16801541425818883</v>
      </c>
    </row>
    <row r="14" spans="1:12" ht="15" customHeight="1">
      <c r="A14" s="344">
        <v>4</v>
      </c>
      <c r="B14" s="11" t="s">
        <v>46</v>
      </c>
      <c r="C14" s="26">
        <v>12386</v>
      </c>
      <c r="D14" s="26">
        <v>10523</v>
      </c>
      <c r="E14" s="26">
        <v>9589</v>
      </c>
      <c r="F14" s="26">
        <v>7820</v>
      </c>
      <c r="G14" s="26">
        <v>6676</v>
      </c>
      <c r="H14" s="26">
        <v>5942</v>
      </c>
      <c r="I14" s="55">
        <f t="shared" si="0"/>
        <v>-734</v>
      </c>
      <c r="J14" s="18">
        <f t="shared" si="1"/>
        <v>-0.10994607549430797</v>
      </c>
      <c r="K14" s="55">
        <f t="shared" si="3"/>
        <v>-1878</v>
      </c>
      <c r="L14" s="18">
        <f t="shared" si="4"/>
        <v>-0.24015345268542199</v>
      </c>
    </row>
    <row r="15" spans="1:12" s="166" customFormat="1" ht="17.100000000000001" customHeight="1">
      <c r="A15" s="431" t="s">
        <v>1570</v>
      </c>
      <c r="B15" s="431"/>
      <c r="C15" s="250">
        <f>SUM(C16:C20)</f>
        <v>20364</v>
      </c>
      <c r="D15" s="250">
        <f t="shared" ref="D15:H15" si="8">SUM(D16:D20)</f>
        <v>17919</v>
      </c>
      <c r="E15" s="250">
        <f t="shared" si="8"/>
        <v>15534</v>
      </c>
      <c r="F15" s="250">
        <f t="shared" si="8"/>
        <v>12738</v>
      </c>
      <c r="G15" s="250">
        <f t="shared" si="8"/>
        <v>11187</v>
      </c>
      <c r="H15" s="250">
        <f t="shared" si="8"/>
        <v>10313</v>
      </c>
      <c r="I15" s="251">
        <f t="shared" si="0"/>
        <v>-874</v>
      </c>
      <c r="J15" s="252">
        <f t="shared" si="1"/>
        <v>-7.8126396710467505E-2</v>
      </c>
      <c r="K15" s="251">
        <f t="shared" si="3"/>
        <v>-2425</v>
      </c>
      <c r="L15" s="252">
        <f t="shared" si="4"/>
        <v>-0.19037525514209452</v>
      </c>
    </row>
    <row r="16" spans="1:12" ht="15" customHeight="1">
      <c r="A16" s="344">
        <v>1</v>
      </c>
      <c r="B16" s="11" t="s">
        <v>35</v>
      </c>
      <c r="C16" s="26">
        <v>2373</v>
      </c>
      <c r="D16" s="26">
        <v>2057</v>
      </c>
      <c r="E16" s="26">
        <v>1803</v>
      </c>
      <c r="F16" s="26">
        <v>1281</v>
      </c>
      <c r="G16" s="26">
        <v>1145</v>
      </c>
      <c r="H16" s="26">
        <v>1095</v>
      </c>
      <c r="I16" s="55">
        <f t="shared" si="0"/>
        <v>-50</v>
      </c>
      <c r="J16" s="18">
        <f t="shared" si="1"/>
        <v>-4.3668122270742356E-2</v>
      </c>
      <c r="K16" s="55">
        <f t="shared" si="3"/>
        <v>-186</v>
      </c>
      <c r="L16" s="18">
        <f t="shared" si="4"/>
        <v>-0.14519906323185011</v>
      </c>
    </row>
    <row r="17" spans="1:12" ht="15" customHeight="1">
      <c r="A17" s="344">
        <v>2</v>
      </c>
      <c r="B17" s="11" t="s">
        <v>38</v>
      </c>
      <c r="C17" s="26">
        <v>3717</v>
      </c>
      <c r="D17" s="26">
        <v>3205</v>
      </c>
      <c r="E17" s="26">
        <v>2843</v>
      </c>
      <c r="F17" s="26">
        <v>2327</v>
      </c>
      <c r="G17" s="26">
        <v>1903</v>
      </c>
      <c r="H17" s="26">
        <v>1814</v>
      </c>
      <c r="I17" s="55">
        <f t="shared" si="0"/>
        <v>-89</v>
      </c>
      <c r="J17" s="18">
        <f t="shared" si="1"/>
        <v>-4.6768260641093011E-2</v>
      </c>
      <c r="K17" s="55">
        <f t="shared" si="3"/>
        <v>-513</v>
      </c>
      <c r="L17" s="18">
        <f t="shared" si="4"/>
        <v>-0.2204555221314998</v>
      </c>
    </row>
    <row r="18" spans="1:12" ht="15" customHeight="1">
      <c r="A18" s="344">
        <v>3</v>
      </c>
      <c r="B18" s="11" t="s">
        <v>40</v>
      </c>
      <c r="C18" s="26">
        <v>5868</v>
      </c>
      <c r="D18" s="26">
        <v>5273</v>
      </c>
      <c r="E18" s="26">
        <v>4802</v>
      </c>
      <c r="F18" s="26">
        <v>4080</v>
      </c>
      <c r="G18" s="26">
        <v>3841</v>
      </c>
      <c r="H18" s="26">
        <v>3459</v>
      </c>
      <c r="I18" s="55">
        <f t="shared" si="0"/>
        <v>-382</v>
      </c>
      <c r="J18" s="18">
        <f t="shared" si="1"/>
        <v>-9.94532673782869E-2</v>
      </c>
      <c r="K18" s="55">
        <f t="shared" si="3"/>
        <v>-621</v>
      </c>
      <c r="L18" s="18">
        <f t="shared" si="4"/>
        <v>-0.15220588235294116</v>
      </c>
    </row>
    <row r="19" spans="1:12" ht="15" customHeight="1">
      <c r="A19" s="344">
        <v>4</v>
      </c>
      <c r="B19" s="11" t="s">
        <v>41</v>
      </c>
      <c r="C19" s="26">
        <v>5230</v>
      </c>
      <c r="D19" s="26">
        <v>4574</v>
      </c>
      <c r="E19" s="26">
        <v>4100</v>
      </c>
      <c r="F19" s="26">
        <v>3412</v>
      </c>
      <c r="G19" s="26">
        <v>2897</v>
      </c>
      <c r="H19" s="26">
        <v>2733</v>
      </c>
      <c r="I19" s="55">
        <f t="shared" si="0"/>
        <v>-164</v>
      </c>
      <c r="J19" s="18">
        <f t="shared" si="1"/>
        <v>-5.6610286503279254E-2</v>
      </c>
      <c r="K19" s="55">
        <f t="shared" si="3"/>
        <v>-679</v>
      </c>
      <c r="L19" s="18">
        <f t="shared" si="4"/>
        <v>-0.19900351699882768</v>
      </c>
    </row>
    <row r="20" spans="1:12" ht="15" customHeight="1">
      <c r="A20" s="344">
        <v>5</v>
      </c>
      <c r="B20" s="11" t="s">
        <v>44</v>
      </c>
      <c r="C20" s="26">
        <v>3176</v>
      </c>
      <c r="D20" s="26">
        <v>2810</v>
      </c>
      <c r="E20" s="26">
        <v>1986</v>
      </c>
      <c r="F20" s="26">
        <v>1638</v>
      </c>
      <c r="G20" s="26">
        <v>1401</v>
      </c>
      <c r="H20" s="26">
        <v>1212</v>
      </c>
      <c r="I20" s="55">
        <f t="shared" si="0"/>
        <v>-189</v>
      </c>
      <c r="J20" s="18">
        <f t="shared" si="1"/>
        <v>-0.13490364025695931</v>
      </c>
      <c r="K20" s="55">
        <f t="shared" si="3"/>
        <v>-426</v>
      </c>
      <c r="L20" s="18">
        <f t="shared" si="4"/>
        <v>-0.26007326007326009</v>
      </c>
    </row>
    <row r="21" spans="1:12" s="166" customFormat="1" ht="17.100000000000001" customHeight="1">
      <c r="A21" s="434" t="s">
        <v>1571</v>
      </c>
      <c r="B21" s="434"/>
      <c r="C21" s="240">
        <f>SUM(C22+C28+C35+C44+C49+C56)</f>
        <v>162563</v>
      </c>
      <c r="D21" s="240">
        <f t="shared" ref="D21:H21" si="9">SUM(D22+D28+D35+D44+D49+D56)</f>
        <v>142488</v>
      </c>
      <c r="E21" s="240">
        <f t="shared" si="9"/>
        <v>128674</v>
      </c>
      <c r="F21" s="240">
        <f t="shared" si="9"/>
        <v>108805</v>
      </c>
      <c r="G21" s="240">
        <f t="shared" si="9"/>
        <v>102628</v>
      </c>
      <c r="H21" s="240">
        <f t="shared" si="9"/>
        <v>93950</v>
      </c>
      <c r="I21" s="241">
        <f t="shared" si="0"/>
        <v>-8678</v>
      </c>
      <c r="J21" s="41">
        <f t="shared" si="1"/>
        <v>-8.4557820477842299E-2</v>
      </c>
      <c r="K21" s="241">
        <f t="shared" si="3"/>
        <v>-14855</v>
      </c>
      <c r="L21" s="41">
        <f t="shared" si="4"/>
        <v>-0.13652865217591104</v>
      </c>
    </row>
    <row r="22" spans="1:12" s="166" customFormat="1" ht="17.100000000000001" customHeight="1">
      <c r="A22" s="431" t="s">
        <v>1572</v>
      </c>
      <c r="B22" s="431"/>
      <c r="C22" s="250">
        <f>SUM(C23:C27)</f>
        <v>24339</v>
      </c>
      <c r="D22" s="250">
        <f t="shared" ref="D22:H22" si="10">SUM(D23:D27)</f>
        <v>21527</v>
      </c>
      <c r="E22" s="250">
        <f t="shared" si="10"/>
        <v>19936</v>
      </c>
      <c r="F22" s="250">
        <f t="shared" si="10"/>
        <v>16125</v>
      </c>
      <c r="G22" s="250">
        <f t="shared" si="10"/>
        <v>14633</v>
      </c>
      <c r="H22" s="250">
        <f t="shared" si="10"/>
        <v>13822</v>
      </c>
      <c r="I22" s="251">
        <f t="shared" si="0"/>
        <v>-811</v>
      </c>
      <c r="J22" s="252">
        <f t="shared" si="1"/>
        <v>-5.5422674776190804E-2</v>
      </c>
      <c r="K22" s="251">
        <f t="shared" si="3"/>
        <v>-2303</v>
      </c>
      <c r="L22" s="252">
        <f t="shared" si="4"/>
        <v>-0.14282170542635658</v>
      </c>
    </row>
    <row r="23" spans="1:12" ht="15" customHeight="1">
      <c r="A23" s="344">
        <v>1</v>
      </c>
      <c r="B23" s="11" t="s">
        <v>12</v>
      </c>
      <c r="C23" s="26">
        <v>5603</v>
      </c>
      <c r="D23" s="26">
        <v>5071</v>
      </c>
      <c r="E23" s="26">
        <v>4804</v>
      </c>
      <c r="F23" s="26">
        <v>3733</v>
      </c>
      <c r="G23" s="26">
        <v>3681</v>
      </c>
      <c r="H23" s="26">
        <v>3298</v>
      </c>
      <c r="I23" s="55">
        <f t="shared" si="0"/>
        <v>-383</v>
      </c>
      <c r="J23" s="18">
        <f t="shared" si="1"/>
        <v>-0.10404781309426786</v>
      </c>
      <c r="K23" s="55">
        <f t="shared" si="3"/>
        <v>-435</v>
      </c>
      <c r="L23" s="18">
        <f t="shared" si="4"/>
        <v>-0.11652826145191535</v>
      </c>
    </row>
    <row r="24" spans="1:12" ht="15" customHeight="1">
      <c r="A24" s="344">
        <v>2</v>
      </c>
      <c r="B24" s="11" t="s">
        <v>13</v>
      </c>
      <c r="C24" s="26">
        <v>4658</v>
      </c>
      <c r="D24" s="26">
        <v>3596</v>
      </c>
      <c r="E24" s="26">
        <v>3200</v>
      </c>
      <c r="F24" s="26">
        <v>2444</v>
      </c>
      <c r="G24" s="26">
        <v>2088</v>
      </c>
      <c r="H24" s="26">
        <v>1939</v>
      </c>
      <c r="I24" s="55">
        <f t="shared" si="0"/>
        <v>-149</v>
      </c>
      <c r="J24" s="18">
        <f t="shared" si="1"/>
        <v>-7.1360153256704986E-2</v>
      </c>
      <c r="K24" s="55">
        <f t="shared" si="3"/>
        <v>-505</v>
      </c>
      <c r="L24" s="18">
        <f t="shared" si="4"/>
        <v>-0.20662847790507366</v>
      </c>
    </row>
    <row r="25" spans="1:12" ht="15" customHeight="1">
      <c r="A25" s="344">
        <v>3</v>
      </c>
      <c r="B25" s="11" t="s">
        <v>15</v>
      </c>
      <c r="C25" s="26">
        <v>5950</v>
      </c>
      <c r="D25" s="26">
        <v>5147</v>
      </c>
      <c r="E25" s="26">
        <v>4877</v>
      </c>
      <c r="F25" s="26">
        <v>3768</v>
      </c>
      <c r="G25" s="26">
        <v>3619</v>
      </c>
      <c r="H25" s="26">
        <v>3643</v>
      </c>
      <c r="I25" s="55">
        <f t="shared" si="0"/>
        <v>24</v>
      </c>
      <c r="J25" s="18">
        <f t="shared" si="1"/>
        <v>6.6316662061342915E-3</v>
      </c>
      <c r="K25" s="55">
        <f t="shared" si="3"/>
        <v>-125</v>
      </c>
      <c r="L25" s="18">
        <f t="shared" si="4"/>
        <v>-3.3174097664543524E-2</v>
      </c>
    </row>
    <row r="26" spans="1:12" ht="15" customHeight="1">
      <c r="A26" s="344">
        <v>4</v>
      </c>
      <c r="B26" s="11" t="s">
        <v>42</v>
      </c>
      <c r="C26" s="26">
        <v>4541</v>
      </c>
      <c r="D26" s="26">
        <v>4468</v>
      </c>
      <c r="E26" s="26">
        <v>4024</v>
      </c>
      <c r="F26" s="26">
        <v>3663</v>
      </c>
      <c r="G26" s="26">
        <v>2708</v>
      </c>
      <c r="H26" s="26">
        <v>2631</v>
      </c>
      <c r="I26" s="55">
        <f t="shared" si="0"/>
        <v>-77</v>
      </c>
      <c r="J26" s="18">
        <f t="shared" si="1"/>
        <v>-2.843426883308715E-2</v>
      </c>
      <c r="K26" s="55">
        <f t="shared" si="3"/>
        <v>-1032</v>
      </c>
      <c r="L26" s="18">
        <f t="shared" si="4"/>
        <v>-0.28173628173628174</v>
      </c>
    </row>
    <row r="27" spans="1:12" ht="15" customHeight="1">
      <c r="A27" s="344">
        <v>5</v>
      </c>
      <c r="B27" s="11" t="s">
        <v>16</v>
      </c>
      <c r="C27" s="26">
        <v>3587</v>
      </c>
      <c r="D27" s="26">
        <v>3245</v>
      </c>
      <c r="E27" s="26">
        <v>3031</v>
      </c>
      <c r="F27" s="26">
        <v>2517</v>
      </c>
      <c r="G27" s="26">
        <v>2537</v>
      </c>
      <c r="H27" s="26">
        <v>2311</v>
      </c>
      <c r="I27" s="55">
        <f t="shared" si="0"/>
        <v>-226</v>
      </c>
      <c r="J27" s="18">
        <f t="shared" si="1"/>
        <v>-8.9081592432006307E-2</v>
      </c>
      <c r="K27" s="55">
        <f t="shared" si="3"/>
        <v>-206</v>
      </c>
      <c r="L27" s="18">
        <f t="shared" si="4"/>
        <v>-8.1843464441795785E-2</v>
      </c>
    </row>
    <row r="28" spans="1:12" s="164" customFormat="1" ht="17.100000000000001" customHeight="1">
      <c r="A28" s="431" t="s">
        <v>1558</v>
      </c>
      <c r="B28" s="431"/>
      <c r="C28" s="250">
        <f>SUM(C29:C34)</f>
        <v>25379</v>
      </c>
      <c r="D28" s="250">
        <f t="shared" ref="D28:H28" si="11">SUM(D29:D34)</f>
        <v>22377</v>
      </c>
      <c r="E28" s="250">
        <f t="shared" si="11"/>
        <v>19964</v>
      </c>
      <c r="F28" s="250">
        <f t="shared" si="11"/>
        <v>17394</v>
      </c>
      <c r="G28" s="250">
        <f t="shared" si="11"/>
        <v>16460</v>
      </c>
      <c r="H28" s="250">
        <f t="shared" si="11"/>
        <v>14903</v>
      </c>
      <c r="I28" s="251">
        <f t="shared" si="0"/>
        <v>-1557</v>
      </c>
      <c r="J28" s="252">
        <f t="shared" si="1"/>
        <v>-9.4592952612393685E-2</v>
      </c>
      <c r="K28" s="251">
        <f t="shared" si="3"/>
        <v>-2491</v>
      </c>
      <c r="L28" s="252">
        <f t="shared" si="4"/>
        <v>-0.14321030240312752</v>
      </c>
    </row>
    <row r="29" spans="1:12" ht="15" customHeight="1">
      <c r="A29" s="344">
        <v>1</v>
      </c>
      <c r="B29" s="11" t="s">
        <v>17</v>
      </c>
      <c r="C29" s="26">
        <v>4452</v>
      </c>
      <c r="D29" s="26">
        <v>4307</v>
      </c>
      <c r="E29" s="26">
        <v>3625</v>
      </c>
      <c r="F29" s="26">
        <v>3454</v>
      </c>
      <c r="G29" s="26">
        <v>3463</v>
      </c>
      <c r="H29" s="26">
        <v>3168</v>
      </c>
      <c r="I29" s="55">
        <f t="shared" si="0"/>
        <v>-295</v>
      </c>
      <c r="J29" s="18">
        <f t="shared" si="1"/>
        <v>-8.5186254692463187E-2</v>
      </c>
      <c r="K29" s="55">
        <f t="shared" si="3"/>
        <v>-286</v>
      </c>
      <c r="L29" s="18">
        <f t="shared" si="4"/>
        <v>-8.2802547770700632E-2</v>
      </c>
    </row>
    <row r="30" spans="1:12" ht="15" customHeight="1">
      <c r="A30" s="344">
        <v>2</v>
      </c>
      <c r="B30" s="11" t="s">
        <v>18</v>
      </c>
      <c r="C30" s="26">
        <v>5561</v>
      </c>
      <c r="D30" s="26">
        <v>4799</v>
      </c>
      <c r="E30" s="26">
        <v>4508</v>
      </c>
      <c r="F30" s="26">
        <v>4024</v>
      </c>
      <c r="G30" s="26">
        <v>3842</v>
      </c>
      <c r="H30" s="26">
        <v>3403</v>
      </c>
      <c r="I30" s="55">
        <f t="shared" si="0"/>
        <v>-439</v>
      </c>
      <c r="J30" s="18">
        <f t="shared" si="1"/>
        <v>-0.11426340447683499</v>
      </c>
      <c r="K30" s="55">
        <f t="shared" si="3"/>
        <v>-621</v>
      </c>
      <c r="L30" s="18">
        <f t="shared" si="4"/>
        <v>-0.15432405566600399</v>
      </c>
    </row>
    <row r="31" spans="1:12" ht="15" customHeight="1">
      <c r="A31" s="344">
        <v>3</v>
      </c>
      <c r="B31" s="11" t="s">
        <v>20</v>
      </c>
      <c r="C31" s="26">
        <v>4584</v>
      </c>
      <c r="D31" s="26">
        <v>3979</v>
      </c>
      <c r="E31" s="26">
        <v>3681</v>
      </c>
      <c r="F31" s="26">
        <v>3141</v>
      </c>
      <c r="G31" s="26">
        <v>2836</v>
      </c>
      <c r="H31" s="26">
        <v>2710</v>
      </c>
      <c r="I31" s="55">
        <f t="shared" si="0"/>
        <v>-126</v>
      </c>
      <c r="J31" s="18">
        <f t="shared" si="1"/>
        <v>-4.4428772919605078E-2</v>
      </c>
      <c r="K31" s="55">
        <f t="shared" si="3"/>
        <v>-431</v>
      </c>
      <c r="L31" s="18">
        <f t="shared" si="4"/>
        <v>-0.13721744667303407</v>
      </c>
    </row>
    <row r="32" spans="1:12" ht="15" customHeight="1">
      <c r="A32" s="344">
        <v>4</v>
      </c>
      <c r="B32" s="11" t="s">
        <v>21</v>
      </c>
      <c r="C32" s="26">
        <v>3391</v>
      </c>
      <c r="D32" s="26">
        <v>3013</v>
      </c>
      <c r="E32" s="26">
        <v>2619</v>
      </c>
      <c r="F32" s="26">
        <v>2213</v>
      </c>
      <c r="G32" s="26">
        <v>2067</v>
      </c>
      <c r="H32" s="26">
        <v>1945</v>
      </c>
      <c r="I32" s="55">
        <f t="shared" si="0"/>
        <v>-122</v>
      </c>
      <c r="J32" s="18">
        <f t="shared" si="1"/>
        <v>-5.9022738268021284E-2</v>
      </c>
      <c r="K32" s="55">
        <f t="shared" si="3"/>
        <v>-268</v>
      </c>
      <c r="L32" s="18">
        <f t="shared" si="4"/>
        <v>-0.1211025756891098</v>
      </c>
    </row>
    <row r="33" spans="1:12" ht="15" customHeight="1">
      <c r="A33" s="344">
        <v>5</v>
      </c>
      <c r="B33" s="11" t="s">
        <v>47</v>
      </c>
      <c r="C33" s="26">
        <v>3636</v>
      </c>
      <c r="D33" s="26">
        <v>2815</v>
      </c>
      <c r="E33" s="26">
        <v>2428</v>
      </c>
      <c r="F33" s="26">
        <v>1735</v>
      </c>
      <c r="G33" s="26">
        <v>1617</v>
      </c>
      <c r="H33" s="26">
        <v>1289</v>
      </c>
      <c r="I33" s="55">
        <f t="shared" si="0"/>
        <v>-328</v>
      </c>
      <c r="J33" s="18">
        <f t="shared" si="1"/>
        <v>-0.20284477427334571</v>
      </c>
      <c r="K33" s="55">
        <f t="shared" si="3"/>
        <v>-446</v>
      </c>
      <c r="L33" s="18">
        <f t="shared" si="4"/>
        <v>-0.25706051873198849</v>
      </c>
    </row>
    <row r="34" spans="1:12" s="167" customFormat="1" ht="15" customHeight="1">
      <c r="A34" s="344">
        <v>6</v>
      </c>
      <c r="B34" s="12" t="s">
        <v>19</v>
      </c>
      <c r="C34" s="38">
        <v>3755</v>
      </c>
      <c r="D34" s="38">
        <v>3464</v>
      </c>
      <c r="E34" s="38">
        <v>3103</v>
      </c>
      <c r="F34" s="38">
        <v>2827</v>
      </c>
      <c r="G34" s="38">
        <v>2635</v>
      </c>
      <c r="H34" s="38">
        <v>2388</v>
      </c>
      <c r="I34" s="55">
        <f t="shared" si="0"/>
        <v>-247</v>
      </c>
      <c r="J34" s="18">
        <f t="shared" si="1"/>
        <v>-9.3738140417457302E-2</v>
      </c>
      <c r="K34" s="55">
        <f t="shared" si="3"/>
        <v>-439</v>
      </c>
      <c r="L34" s="18">
        <f t="shared" si="4"/>
        <v>-0.1552882914750619</v>
      </c>
    </row>
    <row r="35" spans="1:12" s="164" customFormat="1" ht="17.100000000000001" customHeight="1">
      <c r="A35" s="431" t="s">
        <v>1559</v>
      </c>
      <c r="B35" s="431"/>
      <c r="C35" s="250">
        <f>SUM(C36:C43)</f>
        <v>57204</v>
      </c>
      <c r="D35" s="250">
        <f t="shared" ref="D35:H35" si="12">SUM(D36:D43)</f>
        <v>50346</v>
      </c>
      <c r="E35" s="250">
        <f t="shared" si="12"/>
        <v>45619</v>
      </c>
      <c r="F35" s="250">
        <f t="shared" si="12"/>
        <v>39172</v>
      </c>
      <c r="G35" s="250">
        <f t="shared" si="12"/>
        <v>37128</v>
      </c>
      <c r="H35" s="250">
        <f t="shared" si="12"/>
        <v>34111</v>
      </c>
      <c r="I35" s="251">
        <f t="shared" si="0"/>
        <v>-3017</v>
      </c>
      <c r="J35" s="252">
        <f t="shared" si="1"/>
        <v>-8.1259426847662145E-2</v>
      </c>
      <c r="K35" s="251">
        <f t="shared" si="3"/>
        <v>-5061</v>
      </c>
      <c r="L35" s="252">
        <f t="shared" si="4"/>
        <v>-0.12919942816297356</v>
      </c>
    </row>
    <row r="36" spans="1:12" ht="15" customHeight="1">
      <c r="A36" s="344">
        <v>1</v>
      </c>
      <c r="B36" s="11" t="s">
        <v>26</v>
      </c>
      <c r="C36" s="26">
        <v>1786</v>
      </c>
      <c r="D36" s="26">
        <v>1500</v>
      </c>
      <c r="E36" s="26">
        <v>1394</v>
      </c>
      <c r="F36" s="26">
        <v>1168</v>
      </c>
      <c r="G36" s="26">
        <v>1139</v>
      </c>
      <c r="H36" s="26">
        <v>1048</v>
      </c>
      <c r="I36" s="55">
        <f t="shared" si="0"/>
        <v>-91</v>
      </c>
      <c r="J36" s="18">
        <f t="shared" si="1"/>
        <v>-7.9894644424934158E-2</v>
      </c>
      <c r="K36" s="55">
        <f t="shared" si="3"/>
        <v>-120</v>
      </c>
      <c r="L36" s="18">
        <f t="shared" si="4"/>
        <v>-0.10273972602739725</v>
      </c>
    </row>
    <row r="37" spans="1:12" ht="15" customHeight="1">
      <c r="A37" s="344">
        <v>2</v>
      </c>
      <c r="B37" s="11" t="s">
        <v>27</v>
      </c>
      <c r="C37" s="26">
        <v>4185</v>
      </c>
      <c r="D37" s="26">
        <v>3593</v>
      </c>
      <c r="E37" s="26">
        <v>3308</v>
      </c>
      <c r="F37" s="26">
        <v>2821</v>
      </c>
      <c r="G37" s="26">
        <v>2763</v>
      </c>
      <c r="H37" s="26">
        <v>2469</v>
      </c>
      <c r="I37" s="55">
        <f t="shared" si="0"/>
        <v>-294</v>
      </c>
      <c r="J37" s="18">
        <f t="shared" si="1"/>
        <v>-0.10640608034744843</v>
      </c>
      <c r="K37" s="55">
        <f t="shared" si="3"/>
        <v>-352</v>
      </c>
      <c r="L37" s="18">
        <f t="shared" si="4"/>
        <v>-0.12477844735909252</v>
      </c>
    </row>
    <row r="38" spans="1:12" ht="15" customHeight="1">
      <c r="A38" s="344">
        <v>3</v>
      </c>
      <c r="B38" s="11" t="s">
        <v>28</v>
      </c>
      <c r="C38" s="26">
        <v>2302</v>
      </c>
      <c r="D38" s="26">
        <v>2109</v>
      </c>
      <c r="E38" s="26">
        <v>1984</v>
      </c>
      <c r="F38" s="26">
        <v>1740</v>
      </c>
      <c r="G38" s="26">
        <v>1809</v>
      </c>
      <c r="H38" s="26">
        <v>1567</v>
      </c>
      <c r="I38" s="55">
        <f t="shared" si="0"/>
        <v>-242</v>
      </c>
      <c r="J38" s="18">
        <f t="shared" si="1"/>
        <v>-0.13377556661138751</v>
      </c>
      <c r="K38" s="55">
        <f t="shared" si="3"/>
        <v>-173</v>
      </c>
      <c r="L38" s="18">
        <f t="shared" si="4"/>
        <v>-9.9425287356321834E-2</v>
      </c>
    </row>
    <row r="39" spans="1:12" ht="15" customHeight="1">
      <c r="A39" s="344">
        <v>4</v>
      </c>
      <c r="B39" s="11" t="s">
        <v>107</v>
      </c>
      <c r="C39" s="26">
        <v>5049</v>
      </c>
      <c r="D39" s="26">
        <v>4599</v>
      </c>
      <c r="E39" s="26">
        <v>4351</v>
      </c>
      <c r="F39" s="26">
        <v>3813</v>
      </c>
      <c r="G39" s="26">
        <v>3746</v>
      </c>
      <c r="H39" s="26">
        <v>3578</v>
      </c>
      <c r="I39" s="55">
        <f t="shared" si="0"/>
        <v>-168</v>
      </c>
      <c r="J39" s="18">
        <f t="shared" si="1"/>
        <v>-4.4847837693539776E-2</v>
      </c>
      <c r="K39" s="55">
        <f t="shared" si="3"/>
        <v>-235</v>
      </c>
      <c r="L39" s="18">
        <f t="shared" si="4"/>
        <v>-6.1631261473905061E-2</v>
      </c>
    </row>
    <row r="40" spans="1:12" ht="15" customHeight="1">
      <c r="A40" s="344">
        <v>5</v>
      </c>
      <c r="B40" s="11" t="s">
        <v>29</v>
      </c>
      <c r="C40" s="26">
        <v>15632</v>
      </c>
      <c r="D40" s="26">
        <v>13739</v>
      </c>
      <c r="E40" s="26">
        <v>12390</v>
      </c>
      <c r="F40" s="26">
        <v>10672</v>
      </c>
      <c r="G40" s="26">
        <v>10046</v>
      </c>
      <c r="H40" s="26">
        <v>9327</v>
      </c>
      <c r="I40" s="55">
        <f t="shared" si="0"/>
        <v>-719</v>
      </c>
      <c r="J40" s="18">
        <f t="shared" si="1"/>
        <v>-7.1570774437587095E-2</v>
      </c>
      <c r="K40" s="55">
        <f t="shared" si="3"/>
        <v>-1345</v>
      </c>
      <c r="L40" s="18">
        <f t="shared" si="4"/>
        <v>-0.12603073463268366</v>
      </c>
    </row>
    <row r="41" spans="1:12" ht="15" customHeight="1">
      <c r="A41" s="344">
        <v>6</v>
      </c>
      <c r="B41" s="11" t="s">
        <v>30</v>
      </c>
      <c r="C41" s="26">
        <v>5477</v>
      </c>
      <c r="D41" s="26">
        <v>4653</v>
      </c>
      <c r="E41" s="26">
        <v>4081</v>
      </c>
      <c r="F41" s="26">
        <v>3716</v>
      </c>
      <c r="G41" s="26">
        <v>3766</v>
      </c>
      <c r="H41" s="26">
        <v>3338</v>
      </c>
      <c r="I41" s="55">
        <f t="shared" si="0"/>
        <v>-428</v>
      </c>
      <c r="J41" s="18">
        <f t="shared" si="1"/>
        <v>-0.11364843335103558</v>
      </c>
      <c r="K41" s="55">
        <f t="shared" si="3"/>
        <v>-378</v>
      </c>
      <c r="L41" s="18">
        <f t="shared" si="4"/>
        <v>-0.10172228202368137</v>
      </c>
    </row>
    <row r="42" spans="1:12" ht="15" customHeight="1">
      <c r="A42" s="344">
        <v>7</v>
      </c>
      <c r="B42" s="11" t="s">
        <v>31</v>
      </c>
      <c r="C42" s="26">
        <v>2934</v>
      </c>
      <c r="D42" s="26">
        <v>2725</v>
      </c>
      <c r="E42" s="26">
        <v>2312</v>
      </c>
      <c r="F42" s="26">
        <v>1720</v>
      </c>
      <c r="G42" s="26">
        <v>1728</v>
      </c>
      <c r="H42" s="26">
        <v>1487</v>
      </c>
      <c r="I42" s="55">
        <f t="shared" si="0"/>
        <v>-241</v>
      </c>
      <c r="J42" s="18">
        <f t="shared" si="1"/>
        <v>-0.13946759259259259</v>
      </c>
      <c r="K42" s="55">
        <f t="shared" si="3"/>
        <v>-233</v>
      </c>
      <c r="L42" s="18">
        <f t="shared" si="4"/>
        <v>-0.13546511627906976</v>
      </c>
    </row>
    <row r="43" spans="1:12" s="167" customFormat="1" ht="15" customHeight="1">
      <c r="A43" s="344">
        <v>8</v>
      </c>
      <c r="B43" s="12" t="s">
        <v>109</v>
      </c>
      <c r="C43" s="38">
        <v>19839</v>
      </c>
      <c r="D43" s="38">
        <v>17428</v>
      </c>
      <c r="E43" s="38">
        <v>15799</v>
      </c>
      <c r="F43" s="38">
        <v>13522</v>
      </c>
      <c r="G43" s="38">
        <v>12131</v>
      </c>
      <c r="H43" s="38">
        <v>11297</v>
      </c>
      <c r="I43" s="55">
        <f t="shared" si="0"/>
        <v>-834</v>
      </c>
      <c r="J43" s="18">
        <f t="shared" si="1"/>
        <v>-6.874948479103124E-2</v>
      </c>
      <c r="K43" s="55">
        <f t="shared" si="3"/>
        <v>-2225</v>
      </c>
      <c r="L43" s="18">
        <f t="shared" si="4"/>
        <v>-0.1645466646945718</v>
      </c>
    </row>
    <row r="44" spans="1:12" s="164" customFormat="1" ht="17.100000000000001" customHeight="1">
      <c r="A44" s="431" t="s">
        <v>1566</v>
      </c>
      <c r="B44" s="431"/>
      <c r="C44" s="250">
        <f>SUM(C45:C48)</f>
        <v>23177</v>
      </c>
      <c r="D44" s="250">
        <f t="shared" ref="D44:H44" si="13">SUM(D45:D48)</f>
        <v>20489</v>
      </c>
      <c r="E44" s="250">
        <f t="shared" si="13"/>
        <v>18448</v>
      </c>
      <c r="F44" s="250">
        <f t="shared" si="13"/>
        <v>15848</v>
      </c>
      <c r="G44" s="250">
        <f t="shared" si="13"/>
        <v>15450</v>
      </c>
      <c r="H44" s="250">
        <f t="shared" si="13"/>
        <v>13955</v>
      </c>
      <c r="I44" s="251">
        <f t="shared" si="0"/>
        <v>-1495</v>
      </c>
      <c r="J44" s="252">
        <f t="shared" si="1"/>
        <v>-9.6763754045307446E-2</v>
      </c>
      <c r="K44" s="251">
        <f t="shared" si="3"/>
        <v>-1893</v>
      </c>
      <c r="L44" s="252">
        <f t="shared" si="4"/>
        <v>-0.11944724886421</v>
      </c>
    </row>
    <row r="45" spans="1:12" ht="15" customHeight="1">
      <c r="A45" s="344">
        <v>1</v>
      </c>
      <c r="B45" s="11" t="s">
        <v>22</v>
      </c>
      <c r="C45" s="26">
        <v>3846</v>
      </c>
      <c r="D45" s="26">
        <v>3290</v>
      </c>
      <c r="E45" s="26">
        <v>3174</v>
      </c>
      <c r="F45" s="26">
        <v>2842</v>
      </c>
      <c r="G45" s="26">
        <v>2875</v>
      </c>
      <c r="H45" s="26">
        <v>2393</v>
      </c>
      <c r="I45" s="55">
        <f t="shared" si="0"/>
        <v>-482</v>
      </c>
      <c r="J45" s="18">
        <f t="shared" si="1"/>
        <v>-0.16765217391304349</v>
      </c>
      <c r="K45" s="55">
        <f t="shared" si="3"/>
        <v>-449</v>
      </c>
      <c r="L45" s="18">
        <f t="shared" si="4"/>
        <v>-0.15798733286418015</v>
      </c>
    </row>
    <row r="46" spans="1:12" ht="15" customHeight="1">
      <c r="A46" s="344">
        <v>2</v>
      </c>
      <c r="B46" s="11" t="s">
        <v>23</v>
      </c>
      <c r="C46" s="26">
        <v>7528</v>
      </c>
      <c r="D46" s="26">
        <v>6491</v>
      </c>
      <c r="E46" s="26">
        <v>5869</v>
      </c>
      <c r="F46" s="26">
        <v>4887</v>
      </c>
      <c r="G46" s="26">
        <v>4817</v>
      </c>
      <c r="H46" s="26">
        <v>4322</v>
      </c>
      <c r="I46" s="55">
        <f t="shared" si="0"/>
        <v>-495</v>
      </c>
      <c r="J46" s="18">
        <f t="shared" si="1"/>
        <v>-0.10276105459829769</v>
      </c>
      <c r="K46" s="55">
        <f t="shared" si="3"/>
        <v>-565</v>
      </c>
      <c r="L46" s="18">
        <f t="shared" si="4"/>
        <v>-0.11561285041948026</v>
      </c>
    </row>
    <row r="47" spans="1:12" ht="15" customHeight="1">
      <c r="A47" s="344">
        <v>3</v>
      </c>
      <c r="B47" s="11" t="s">
        <v>25</v>
      </c>
      <c r="C47" s="26">
        <v>4154</v>
      </c>
      <c r="D47" s="26">
        <v>3872</v>
      </c>
      <c r="E47" s="26">
        <v>3698</v>
      </c>
      <c r="F47" s="26">
        <v>3225</v>
      </c>
      <c r="G47" s="26">
        <v>3252</v>
      </c>
      <c r="H47" s="26">
        <v>3018</v>
      </c>
      <c r="I47" s="55">
        <f t="shared" si="0"/>
        <v>-234</v>
      </c>
      <c r="J47" s="18">
        <f t="shared" si="1"/>
        <v>-7.1955719557195569E-2</v>
      </c>
      <c r="K47" s="55">
        <f t="shared" si="3"/>
        <v>-207</v>
      </c>
      <c r="L47" s="18">
        <f t="shared" si="4"/>
        <v>-6.4186046511627903E-2</v>
      </c>
    </row>
    <row r="48" spans="1:12" s="167" customFormat="1" ht="15" customHeight="1">
      <c r="A48" s="344">
        <v>4</v>
      </c>
      <c r="B48" s="12" t="s">
        <v>24</v>
      </c>
      <c r="C48" s="38">
        <v>7649</v>
      </c>
      <c r="D48" s="38">
        <v>6836</v>
      </c>
      <c r="E48" s="38">
        <v>5707</v>
      </c>
      <c r="F48" s="38">
        <v>4894</v>
      </c>
      <c r="G48" s="38">
        <v>4506</v>
      </c>
      <c r="H48" s="38">
        <v>4222</v>
      </c>
      <c r="I48" s="55">
        <f t="shared" si="0"/>
        <v>-284</v>
      </c>
      <c r="J48" s="18">
        <f t="shared" si="1"/>
        <v>-6.302707501109632E-2</v>
      </c>
      <c r="K48" s="55">
        <f t="shared" si="3"/>
        <v>-672</v>
      </c>
      <c r="L48" s="18">
        <f t="shared" si="4"/>
        <v>-0.1373109930527176</v>
      </c>
    </row>
    <row r="49" spans="1:12" s="164" customFormat="1" ht="17.100000000000001" customHeight="1">
      <c r="A49" s="431" t="s">
        <v>1560</v>
      </c>
      <c r="B49" s="431"/>
      <c r="C49" s="250">
        <f>SUM(C50:C55)</f>
        <v>21170</v>
      </c>
      <c r="D49" s="250">
        <f t="shared" ref="D49:H49" si="14">SUM(D50:D55)</f>
        <v>18165</v>
      </c>
      <c r="E49" s="250">
        <f t="shared" si="14"/>
        <v>16182</v>
      </c>
      <c r="F49" s="250">
        <f t="shared" si="14"/>
        <v>13415</v>
      </c>
      <c r="G49" s="250">
        <f t="shared" si="14"/>
        <v>12537</v>
      </c>
      <c r="H49" s="250">
        <f t="shared" si="14"/>
        <v>11177</v>
      </c>
      <c r="I49" s="251">
        <f t="shared" si="0"/>
        <v>-1360</v>
      </c>
      <c r="J49" s="252">
        <f t="shared" si="1"/>
        <v>-0.10847890244875169</v>
      </c>
      <c r="K49" s="251">
        <f t="shared" si="3"/>
        <v>-2238</v>
      </c>
      <c r="L49" s="252">
        <f t="shared" si="4"/>
        <v>-0.16682817741334327</v>
      </c>
    </row>
    <row r="50" spans="1:12" ht="15" customHeight="1">
      <c r="A50" s="344">
        <v>1</v>
      </c>
      <c r="B50" s="11" t="s">
        <v>34</v>
      </c>
      <c r="C50" s="26">
        <v>6044</v>
      </c>
      <c r="D50" s="26">
        <v>5640</v>
      </c>
      <c r="E50" s="26">
        <v>5221</v>
      </c>
      <c r="F50" s="26">
        <v>4211</v>
      </c>
      <c r="G50" s="26">
        <v>4240</v>
      </c>
      <c r="H50" s="26">
        <v>3859</v>
      </c>
      <c r="I50" s="55">
        <f t="shared" si="0"/>
        <v>-381</v>
      </c>
      <c r="J50" s="18">
        <f t="shared" si="1"/>
        <v>-8.985849056603773E-2</v>
      </c>
      <c r="K50" s="55">
        <f t="shared" si="3"/>
        <v>-352</v>
      </c>
      <c r="L50" s="18">
        <f t="shared" si="4"/>
        <v>-8.3590596057943486E-2</v>
      </c>
    </row>
    <row r="51" spans="1:12" ht="15" customHeight="1">
      <c r="A51" s="344">
        <v>2</v>
      </c>
      <c r="B51" s="11" t="s">
        <v>115</v>
      </c>
      <c r="C51" s="26">
        <v>1561</v>
      </c>
      <c r="D51" s="26">
        <v>1464</v>
      </c>
      <c r="E51" s="26">
        <v>1304</v>
      </c>
      <c r="F51" s="26">
        <v>1004</v>
      </c>
      <c r="G51" s="26">
        <v>992</v>
      </c>
      <c r="H51" s="26">
        <v>800</v>
      </c>
      <c r="I51" s="55">
        <f t="shared" si="0"/>
        <v>-192</v>
      </c>
      <c r="J51" s="18">
        <f t="shared" si="1"/>
        <v>-0.19354838709677419</v>
      </c>
      <c r="K51" s="55">
        <f t="shared" si="3"/>
        <v>-204</v>
      </c>
      <c r="L51" s="18">
        <f t="shared" si="4"/>
        <v>-0.20318725099601595</v>
      </c>
    </row>
    <row r="52" spans="1:12" ht="15" customHeight="1">
      <c r="A52" s="344">
        <v>3</v>
      </c>
      <c r="B52" s="11" t="s">
        <v>32</v>
      </c>
      <c r="C52" s="26">
        <v>3403</v>
      </c>
      <c r="D52" s="26">
        <v>2659</v>
      </c>
      <c r="E52" s="26">
        <v>2376</v>
      </c>
      <c r="F52" s="26">
        <v>2124</v>
      </c>
      <c r="G52" s="26">
        <v>1955</v>
      </c>
      <c r="H52" s="26">
        <v>1689</v>
      </c>
      <c r="I52" s="55">
        <f t="shared" si="0"/>
        <v>-266</v>
      </c>
      <c r="J52" s="18">
        <f t="shared" si="1"/>
        <v>-0.13606138107416879</v>
      </c>
      <c r="K52" s="55">
        <f t="shared" si="3"/>
        <v>-435</v>
      </c>
      <c r="L52" s="18">
        <f t="shared" si="4"/>
        <v>-0.20480225988700565</v>
      </c>
    </row>
    <row r="53" spans="1:12" ht="15" customHeight="1">
      <c r="A53" s="344">
        <v>4</v>
      </c>
      <c r="B53" s="11" t="s">
        <v>33</v>
      </c>
      <c r="C53" s="26">
        <v>2549</v>
      </c>
      <c r="D53" s="26">
        <v>2258</v>
      </c>
      <c r="E53" s="26">
        <v>1939</v>
      </c>
      <c r="F53" s="26">
        <v>1564</v>
      </c>
      <c r="G53" s="26">
        <v>1543</v>
      </c>
      <c r="H53" s="26">
        <v>1320</v>
      </c>
      <c r="I53" s="55">
        <f t="shared" si="0"/>
        <v>-223</v>
      </c>
      <c r="J53" s="18">
        <f t="shared" si="1"/>
        <v>-0.14452365521710953</v>
      </c>
      <c r="K53" s="55">
        <f t="shared" si="3"/>
        <v>-244</v>
      </c>
      <c r="L53" s="18">
        <f t="shared" si="4"/>
        <v>-0.15601023017902813</v>
      </c>
    </row>
    <row r="54" spans="1:12" ht="15" customHeight="1">
      <c r="A54" s="344">
        <v>5</v>
      </c>
      <c r="B54" s="11" t="s">
        <v>45</v>
      </c>
      <c r="C54" s="26">
        <v>3784</v>
      </c>
      <c r="D54" s="26">
        <v>3203</v>
      </c>
      <c r="E54" s="26">
        <v>2673</v>
      </c>
      <c r="F54" s="26">
        <v>2269</v>
      </c>
      <c r="G54" s="26">
        <v>1824</v>
      </c>
      <c r="H54" s="26">
        <v>1616</v>
      </c>
      <c r="I54" s="55">
        <f t="shared" si="0"/>
        <v>-208</v>
      </c>
      <c r="J54" s="18">
        <f t="shared" si="1"/>
        <v>-0.11403508771929824</v>
      </c>
      <c r="K54" s="55">
        <f t="shared" si="3"/>
        <v>-653</v>
      </c>
      <c r="L54" s="18">
        <f t="shared" si="4"/>
        <v>-0.28779197884530633</v>
      </c>
    </row>
    <row r="55" spans="1:12" s="167" customFormat="1" ht="15" customHeight="1">
      <c r="A55" s="344">
        <v>6</v>
      </c>
      <c r="B55" s="12" t="s">
        <v>117</v>
      </c>
      <c r="C55" s="38">
        <v>3829</v>
      </c>
      <c r="D55" s="38">
        <v>2941</v>
      </c>
      <c r="E55" s="38">
        <v>2669</v>
      </c>
      <c r="F55" s="38">
        <v>2243</v>
      </c>
      <c r="G55" s="26">
        <v>1983</v>
      </c>
      <c r="H55" s="26">
        <v>1893</v>
      </c>
      <c r="I55" s="55">
        <f t="shared" si="0"/>
        <v>-90</v>
      </c>
      <c r="J55" s="18">
        <f t="shared" si="1"/>
        <v>-4.5385779122541603E-2</v>
      </c>
      <c r="K55" s="55">
        <f t="shared" si="3"/>
        <v>-350</v>
      </c>
      <c r="L55" s="18">
        <f t="shared" si="4"/>
        <v>-0.1560410164957646</v>
      </c>
    </row>
    <row r="56" spans="1:12" s="164" customFormat="1" ht="17.100000000000001" customHeight="1">
      <c r="A56" s="431" t="s">
        <v>1561</v>
      </c>
      <c r="B56" s="431"/>
      <c r="C56" s="250">
        <f>SUM(C57:C59)</f>
        <v>11294</v>
      </c>
      <c r="D56" s="250">
        <f t="shared" ref="D56:H56" si="15">SUM(D57:D59)</f>
        <v>9584</v>
      </c>
      <c r="E56" s="250">
        <f t="shared" si="15"/>
        <v>8525</v>
      </c>
      <c r="F56" s="250">
        <f t="shared" si="15"/>
        <v>6851</v>
      </c>
      <c r="G56" s="250">
        <f t="shared" si="15"/>
        <v>6420</v>
      </c>
      <c r="H56" s="250">
        <f t="shared" si="15"/>
        <v>5982</v>
      </c>
      <c r="I56" s="251">
        <f t="shared" si="0"/>
        <v>-438</v>
      </c>
      <c r="J56" s="252">
        <f t="shared" si="1"/>
        <v>-6.822429906542056E-2</v>
      </c>
      <c r="K56" s="251">
        <f t="shared" si="3"/>
        <v>-869</v>
      </c>
      <c r="L56" s="252">
        <f t="shared" si="4"/>
        <v>-0.12684279667201867</v>
      </c>
    </row>
    <row r="57" spans="1:12" ht="15" customHeight="1">
      <c r="A57" s="344">
        <v>1</v>
      </c>
      <c r="B57" s="11" t="s">
        <v>36</v>
      </c>
      <c r="C57" s="26">
        <v>3103</v>
      </c>
      <c r="D57" s="26">
        <v>2324</v>
      </c>
      <c r="E57" s="26">
        <v>1961</v>
      </c>
      <c r="F57" s="26">
        <v>1175</v>
      </c>
      <c r="G57" s="26">
        <v>1091</v>
      </c>
      <c r="H57" s="26">
        <v>1022</v>
      </c>
      <c r="I57" s="55">
        <f t="shared" si="0"/>
        <v>-69</v>
      </c>
      <c r="J57" s="18">
        <f t="shared" si="1"/>
        <v>-6.3244729605866176E-2</v>
      </c>
      <c r="K57" s="55">
        <f t="shared" si="3"/>
        <v>-153</v>
      </c>
      <c r="L57" s="18">
        <f t="shared" si="4"/>
        <v>-0.1302127659574468</v>
      </c>
    </row>
    <row r="58" spans="1:12" ht="15" customHeight="1">
      <c r="A58" s="344">
        <v>2</v>
      </c>
      <c r="B58" s="11" t="s">
        <v>43</v>
      </c>
      <c r="C58" s="26">
        <v>3863</v>
      </c>
      <c r="D58" s="26">
        <v>3320</v>
      </c>
      <c r="E58" s="26">
        <v>2951</v>
      </c>
      <c r="F58" s="26">
        <v>2524</v>
      </c>
      <c r="G58" s="26">
        <v>2384</v>
      </c>
      <c r="H58" s="26">
        <v>2176</v>
      </c>
      <c r="I58" s="55">
        <f t="shared" si="0"/>
        <v>-208</v>
      </c>
      <c r="J58" s="18">
        <f t="shared" si="1"/>
        <v>-8.7248322147651006E-2</v>
      </c>
      <c r="K58" s="55">
        <f t="shared" si="3"/>
        <v>-348</v>
      </c>
      <c r="L58" s="18">
        <f t="shared" si="4"/>
        <v>-0.13787638668779714</v>
      </c>
    </row>
    <row r="59" spans="1:12" ht="15" customHeight="1">
      <c r="A59" s="344">
        <v>3</v>
      </c>
      <c r="B59" s="11" t="s">
        <v>48</v>
      </c>
      <c r="C59" s="26">
        <v>4328</v>
      </c>
      <c r="D59" s="26">
        <v>3940</v>
      </c>
      <c r="E59" s="26">
        <v>3613</v>
      </c>
      <c r="F59" s="26">
        <v>3152</v>
      </c>
      <c r="G59" s="26">
        <v>2945</v>
      </c>
      <c r="H59" s="26">
        <v>2784</v>
      </c>
      <c r="I59" s="55">
        <f t="shared" si="0"/>
        <v>-161</v>
      </c>
      <c r="J59" s="18">
        <f t="shared" si="1"/>
        <v>-5.4668930390492358E-2</v>
      </c>
      <c r="K59" s="55">
        <f t="shared" si="3"/>
        <v>-368</v>
      </c>
      <c r="L59" s="18">
        <f t="shared" si="4"/>
        <v>-0.116751269035533</v>
      </c>
    </row>
    <row r="60" spans="1:12">
      <c r="C60" s="168"/>
      <c r="D60" s="168"/>
      <c r="E60" s="168"/>
      <c r="F60" s="168"/>
      <c r="G60" s="168"/>
      <c r="H60" s="168"/>
      <c r="I60" s="169"/>
      <c r="J60" s="169"/>
      <c r="K60" s="169"/>
    </row>
    <row r="61" spans="1:12">
      <c r="A61" s="388" t="s">
        <v>90</v>
      </c>
    </row>
  </sheetData>
  <mergeCells count="24">
    <mergeCell ref="A1:L1"/>
    <mergeCell ref="A2:L2"/>
    <mergeCell ref="A3:A4"/>
    <mergeCell ref="B3:B4"/>
    <mergeCell ref="I3:L3"/>
    <mergeCell ref="G3:G4"/>
    <mergeCell ref="E3:E4"/>
    <mergeCell ref="H3:H4"/>
    <mergeCell ref="D3:D4"/>
    <mergeCell ref="C3:C4"/>
    <mergeCell ref="A56:B56"/>
    <mergeCell ref="A49:B49"/>
    <mergeCell ref="F3:F4"/>
    <mergeCell ref="A5:B5"/>
    <mergeCell ref="A7:B7"/>
    <mergeCell ref="A28:B28"/>
    <mergeCell ref="A35:B35"/>
    <mergeCell ref="A6:B6"/>
    <mergeCell ref="A8:B8"/>
    <mergeCell ref="A10:B10"/>
    <mergeCell ref="A15:B15"/>
    <mergeCell ref="A21:B21"/>
    <mergeCell ref="A22:B22"/>
    <mergeCell ref="A44:B44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73" orientation="portrait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opLeftCell="A19" zoomScaleNormal="100" zoomScaleSheetLayoutView="75" workbookViewId="0">
      <selection activeCell="S16" sqref="S16"/>
    </sheetView>
  </sheetViews>
  <sheetFormatPr defaultRowHeight="15"/>
  <cols>
    <col min="1" max="1" width="3.7109375" style="135" customWidth="1"/>
    <col min="2" max="2" width="39.28515625" style="10" customWidth="1"/>
    <col min="3" max="3" width="11.42578125" style="137" customWidth="1"/>
    <col min="4" max="4" width="11.28515625" style="10" customWidth="1"/>
    <col min="5" max="5" width="11.42578125" style="10" customWidth="1"/>
    <col min="6" max="6" width="9.140625" style="10"/>
    <col min="7" max="7" width="10.42578125" style="10" customWidth="1"/>
    <col min="8" max="16384" width="9.140625" style="10"/>
  </cols>
  <sheetData>
    <row r="1" spans="1:9" ht="19.5" customHeight="1">
      <c r="A1" s="514" t="s">
        <v>8</v>
      </c>
      <c r="B1" s="514"/>
      <c r="C1" s="514"/>
      <c r="D1" s="514"/>
      <c r="E1" s="514"/>
      <c r="F1" s="514"/>
      <c r="G1" s="514"/>
      <c r="H1" s="514"/>
      <c r="I1" s="514"/>
    </row>
    <row r="2" spans="1:9" ht="45" customHeight="1">
      <c r="A2" s="513" t="s">
        <v>167</v>
      </c>
      <c r="B2" s="513"/>
      <c r="C2" s="513"/>
      <c r="D2" s="513"/>
      <c r="E2" s="513"/>
      <c r="F2" s="513"/>
      <c r="G2" s="513"/>
      <c r="H2" s="513"/>
      <c r="I2" s="513"/>
    </row>
    <row r="3" spans="1:9" ht="26.25" customHeight="1">
      <c r="A3" s="515" t="s">
        <v>54</v>
      </c>
      <c r="B3" s="447" t="s">
        <v>86</v>
      </c>
      <c r="C3" s="454" t="s">
        <v>1412</v>
      </c>
      <c r="D3" s="454" t="s">
        <v>1487</v>
      </c>
      <c r="E3" s="454" t="s">
        <v>1454</v>
      </c>
      <c r="F3" s="511" t="s">
        <v>136</v>
      </c>
      <c r="G3" s="512"/>
      <c r="H3" s="512"/>
      <c r="I3" s="512"/>
    </row>
    <row r="4" spans="1:9" ht="115.5" customHeight="1">
      <c r="A4" s="515"/>
      <c r="B4" s="447"/>
      <c r="C4" s="447"/>
      <c r="D4" s="447"/>
      <c r="E4" s="447"/>
      <c r="F4" s="131" t="s">
        <v>1460</v>
      </c>
      <c r="G4" s="131" t="s">
        <v>1456</v>
      </c>
      <c r="H4" s="131" t="s">
        <v>1461</v>
      </c>
      <c r="I4" s="131" t="s">
        <v>1462</v>
      </c>
    </row>
    <row r="5" spans="1:9" ht="38.25" customHeight="1">
      <c r="A5" s="405">
        <v>1</v>
      </c>
      <c r="B5" s="56" t="s">
        <v>160</v>
      </c>
      <c r="C5" s="125">
        <v>1418</v>
      </c>
      <c r="D5" s="60">
        <v>1219</v>
      </c>
      <c r="E5" s="60">
        <v>1059</v>
      </c>
      <c r="F5" s="60">
        <f>E5-D5</f>
        <v>-160</v>
      </c>
      <c r="G5" s="132">
        <f>F5/D5</f>
        <v>-0.13125512715340443</v>
      </c>
      <c r="H5" s="60">
        <f>E5-C5</f>
        <v>-359</v>
      </c>
      <c r="I5" s="132">
        <f>H5/C5</f>
        <v>-0.25317348377997179</v>
      </c>
    </row>
    <row r="6" spans="1:9" ht="27" customHeight="1">
      <c r="A6" s="405">
        <v>2</v>
      </c>
      <c r="B6" s="52" t="s">
        <v>142</v>
      </c>
      <c r="C6" s="125">
        <v>71</v>
      </c>
      <c r="D6" s="60">
        <v>77</v>
      </c>
      <c r="E6" s="60">
        <v>61</v>
      </c>
      <c r="F6" s="60">
        <f t="shared" ref="F6:F28" si="0">E6-D6</f>
        <v>-16</v>
      </c>
      <c r="G6" s="132">
        <f t="shared" ref="G6:G28" si="1">F6/D6</f>
        <v>-0.20779220779220781</v>
      </c>
      <c r="H6" s="60">
        <f t="shared" ref="H6:H28" si="2">E6-C6</f>
        <v>-10</v>
      </c>
      <c r="I6" s="132">
        <f t="shared" ref="I6:I28" si="3">H6/C6</f>
        <v>-0.14084507042253522</v>
      </c>
    </row>
    <row r="7" spans="1:9" ht="27" customHeight="1">
      <c r="A7" s="405">
        <v>3</v>
      </c>
      <c r="B7" s="52" t="s">
        <v>70</v>
      </c>
      <c r="C7" s="125">
        <v>9855</v>
      </c>
      <c r="D7" s="60">
        <v>8435</v>
      </c>
      <c r="E7" s="60">
        <v>7619</v>
      </c>
      <c r="F7" s="60">
        <f t="shared" si="0"/>
        <v>-816</v>
      </c>
      <c r="G7" s="132">
        <f t="shared" si="1"/>
        <v>-9.6739774748073507E-2</v>
      </c>
      <c r="H7" s="60">
        <f t="shared" si="2"/>
        <v>-2236</v>
      </c>
      <c r="I7" s="132">
        <f t="shared" si="3"/>
        <v>-0.22688990360223238</v>
      </c>
    </row>
    <row r="8" spans="1:9" ht="63.75" customHeight="1">
      <c r="A8" s="405">
        <v>4</v>
      </c>
      <c r="B8" s="56" t="s">
        <v>161</v>
      </c>
      <c r="C8" s="125">
        <v>194</v>
      </c>
      <c r="D8" s="60">
        <v>162</v>
      </c>
      <c r="E8" s="60">
        <v>158</v>
      </c>
      <c r="F8" s="60">
        <f t="shared" si="0"/>
        <v>-4</v>
      </c>
      <c r="G8" s="132">
        <f t="shared" si="1"/>
        <v>-2.4691358024691357E-2</v>
      </c>
      <c r="H8" s="60">
        <f t="shared" si="2"/>
        <v>-36</v>
      </c>
      <c r="I8" s="132">
        <f t="shared" si="3"/>
        <v>-0.18556701030927836</v>
      </c>
    </row>
    <row r="9" spans="1:9" ht="55.5" customHeight="1">
      <c r="A9" s="405">
        <v>5</v>
      </c>
      <c r="B9" s="56" t="s">
        <v>163</v>
      </c>
      <c r="C9" s="125">
        <v>526</v>
      </c>
      <c r="D9" s="60">
        <v>427</v>
      </c>
      <c r="E9" s="60">
        <v>384</v>
      </c>
      <c r="F9" s="60">
        <f t="shared" si="0"/>
        <v>-43</v>
      </c>
      <c r="G9" s="132">
        <f t="shared" si="1"/>
        <v>-0.10070257611241218</v>
      </c>
      <c r="H9" s="60">
        <f t="shared" si="2"/>
        <v>-142</v>
      </c>
      <c r="I9" s="132">
        <f t="shared" si="3"/>
        <v>-0.26996197718631176</v>
      </c>
    </row>
    <row r="10" spans="1:9" ht="27" customHeight="1">
      <c r="A10" s="405">
        <v>6</v>
      </c>
      <c r="B10" s="52" t="s">
        <v>71</v>
      </c>
      <c r="C10" s="125">
        <v>5477</v>
      </c>
      <c r="D10" s="60">
        <v>4687</v>
      </c>
      <c r="E10" s="60">
        <v>4135</v>
      </c>
      <c r="F10" s="60">
        <f t="shared" si="0"/>
        <v>-552</v>
      </c>
      <c r="G10" s="132">
        <f t="shared" si="1"/>
        <v>-0.11777256240665671</v>
      </c>
      <c r="H10" s="60">
        <f t="shared" si="2"/>
        <v>-1342</v>
      </c>
      <c r="I10" s="132">
        <f t="shared" si="3"/>
        <v>-0.24502464853021727</v>
      </c>
    </row>
    <row r="11" spans="1:9" ht="45">
      <c r="A11" s="405">
        <v>7</v>
      </c>
      <c r="B11" s="56" t="s">
        <v>164</v>
      </c>
      <c r="C11" s="125">
        <v>9942</v>
      </c>
      <c r="D11" s="60">
        <v>8840</v>
      </c>
      <c r="E11" s="60">
        <v>8193</v>
      </c>
      <c r="F11" s="60">
        <f t="shared" si="0"/>
        <v>-647</v>
      </c>
      <c r="G11" s="132">
        <f t="shared" si="1"/>
        <v>-7.3190045248868782E-2</v>
      </c>
      <c r="H11" s="60">
        <f t="shared" si="2"/>
        <v>-1749</v>
      </c>
      <c r="I11" s="132">
        <f t="shared" si="3"/>
        <v>-0.17592033796016898</v>
      </c>
    </row>
    <row r="12" spans="1:9" ht="46.5" customHeight="1">
      <c r="A12" s="405">
        <v>8</v>
      </c>
      <c r="B12" s="56" t="s">
        <v>166</v>
      </c>
      <c r="C12" s="125">
        <v>1347</v>
      </c>
      <c r="D12" s="60">
        <v>1202</v>
      </c>
      <c r="E12" s="60">
        <v>1144</v>
      </c>
      <c r="F12" s="60">
        <f t="shared" si="0"/>
        <v>-58</v>
      </c>
      <c r="G12" s="132">
        <f t="shared" si="1"/>
        <v>-4.8252911813643926E-2</v>
      </c>
      <c r="H12" s="60">
        <f t="shared" si="2"/>
        <v>-203</v>
      </c>
      <c r="I12" s="132">
        <f t="shared" si="3"/>
        <v>-0.15070527097253156</v>
      </c>
    </row>
    <row r="13" spans="1:9" ht="27" customHeight="1">
      <c r="A13" s="405">
        <v>9</v>
      </c>
      <c r="B13" s="56" t="s">
        <v>143</v>
      </c>
      <c r="C13" s="125">
        <v>1735</v>
      </c>
      <c r="D13" s="60">
        <v>1438</v>
      </c>
      <c r="E13" s="60">
        <v>1389</v>
      </c>
      <c r="F13" s="60">
        <f t="shared" si="0"/>
        <v>-49</v>
      </c>
      <c r="G13" s="132">
        <f t="shared" si="1"/>
        <v>-3.4075104311543813E-2</v>
      </c>
      <c r="H13" s="60">
        <f t="shared" si="2"/>
        <v>-346</v>
      </c>
      <c r="I13" s="132">
        <f t="shared" si="3"/>
        <v>-0.19942363112391931</v>
      </c>
    </row>
    <row r="14" spans="1:9" ht="27" customHeight="1">
      <c r="A14" s="405">
        <v>10</v>
      </c>
      <c r="B14" s="56" t="s">
        <v>144</v>
      </c>
      <c r="C14" s="125">
        <v>575</v>
      </c>
      <c r="D14" s="60">
        <v>500</v>
      </c>
      <c r="E14" s="60">
        <v>428</v>
      </c>
      <c r="F14" s="60">
        <f t="shared" si="0"/>
        <v>-72</v>
      </c>
      <c r="G14" s="132">
        <f t="shared" si="1"/>
        <v>-0.14399999999999999</v>
      </c>
      <c r="H14" s="60">
        <f t="shared" si="2"/>
        <v>-147</v>
      </c>
      <c r="I14" s="132">
        <f t="shared" si="3"/>
        <v>-0.25565217391304346</v>
      </c>
    </row>
    <row r="15" spans="1:9" ht="30">
      <c r="A15" s="405">
        <v>11</v>
      </c>
      <c r="B15" s="56" t="s">
        <v>162</v>
      </c>
      <c r="C15" s="125">
        <v>920</v>
      </c>
      <c r="D15" s="60">
        <v>853</v>
      </c>
      <c r="E15" s="60">
        <v>743</v>
      </c>
      <c r="F15" s="60">
        <f t="shared" si="0"/>
        <v>-110</v>
      </c>
      <c r="G15" s="132">
        <f t="shared" si="1"/>
        <v>-0.12895662368112543</v>
      </c>
      <c r="H15" s="60">
        <f t="shared" si="2"/>
        <v>-177</v>
      </c>
      <c r="I15" s="132">
        <f t="shared" si="3"/>
        <v>-0.19239130434782609</v>
      </c>
    </row>
    <row r="16" spans="1:9" ht="30.75" customHeight="1">
      <c r="A16" s="405">
        <v>12</v>
      </c>
      <c r="B16" s="56" t="s">
        <v>145</v>
      </c>
      <c r="C16" s="125">
        <v>528</v>
      </c>
      <c r="D16" s="60">
        <v>460</v>
      </c>
      <c r="E16" s="60">
        <v>398</v>
      </c>
      <c r="F16" s="60">
        <f t="shared" si="0"/>
        <v>-62</v>
      </c>
      <c r="G16" s="132">
        <f t="shared" si="1"/>
        <v>-0.13478260869565217</v>
      </c>
      <c r="H16" s="60">
        <f t="shared" si="2"/>
        <v>-130</v>
      </c>
      <c r="I16" s="132">
        <f t="shared" si="3"/>
        <v>-0.24621212121212122</v>
      </c>
    </row>
    <row r="17" spans="1:9" ht="30">
      <c r="A17" s="405">
        <v>13</v>
      </c>
      <c r="B17" s="56" t="s">
        <v>159</v>
      </c>
      <c r="C17" s="125">
        <v>1541</v>
      </c>
      <c r="D17" s="60">
        <v>1378</v>
      </c>
      <c r="E17" s="60">
        <v>1251</v>
      </c>
      <c r="F17" s="60">
        <f t="shared" si="0"/>
        <v>-127</v>
      </c>
      <c r="G17" s="132">
        <f t="shared" si="1"/>
        <v>-9.2162554426705373E-2</v>
      </c>
      <c r="H17" s="60">
        <f t="shared" si="2"/>
        <v>-290</v>
      </c>
      <c r="I17" s="132">
        <f t="shared" si="3"/>
        <v>-0.18818948734587929</v>
      </c>
    </row>
    <row r="18" spans="1:9" ht="30">
      <c r="A18" s="405">
        <v>14</v>
      </c>
      <c r="B18" s="56" t="s">
        <v>146</v>
      </c>
      <c r="C18" s="125">
        <v>3013</v>
      </c>
      <c r="D18" s="60">
        <v>2695</v>
      </c>
      <c r="E18" s="60">
        <v>2570</v>
      </c>
      <c r="F18" s="60">
        <f t="shared" si="0"/>
        <v>-125</v>
      </c>
      <c r="G18" s="132">
        <f t="shared" si="1"/>
        <v>-4.6382189239332093E-2</v>
      </c>
      <c r="H18" s="60">
        <f t="shared" si="2"/>
        <v>-443</v>
      </c>
      <c r="I18" s="132">
        <f t="shared" si="3"/>
        <v>-0.14702953866578161</v>
      </c>
    </row>
    <row r="19" spans="1:9" ht="64.5" customHeight="1">
      <c r="A19" s="405">
        <v>15</v>
      </c>
      <c r="B19" s="133" t="s">
        <v>165</v>
      </c>
      <c r="C19" s="125">
        <v>3378</v>
      </c>
      <c r="D19" s="60">
        <v>3010</v>
      </c>
      <c r="E19" s="60">
        <v>2612</v>
      </c>
      <c r="F19" s="60">
        <f t="shared" si="0"/>
        <v>-398</v>
      </c>
      <c r="G19" s="132">
        <f t="shared" si="1"/>
        <v>-0.13222591362126246</v>
      </c>
      <c r="H19" s="60">
        <f t="shared" si="2"/>
        <v>-766</v>
      </c>
      <c r="I19" s="132">
        <f t="shared" si="3"/>
        <v>-0.22676139727649497</v>
      </c>
    </row>
    <row r="20" spans="1:9" ht="27" customHeight="1">
      <c r="A20" s="405">
        <v>16</v>
      </c>
      <c r="B20" s="52" t="s">
        <v>72</v>
      </c>
      <c r="C20" s="125">
        <v>1502</v>
      </c>
      <c r="D20" s="60">
        <v>1370</v>
      </c>
      <c r="E20" s="60">
        <v>1251</v>
      </c>
      <c r="F20" s="60">
        <f t="shared" si="0"/>
        <v>-119</v>
      </c>
      <c r="G20" s="132">
        <f t="shared" si="1"/>
        <v>-8.6861313868613135E-2</v>
      </c>
      <c r="H20" s="60">
        <f t="shared" si="2"/>
        <v>-251</v>
      </c>
      <c r="I20" s="132">
        <f t="shared" si="3"/>
        <v>-0.16711051930758988</v>
      </c>
    </row>
    <row r="21" spans="1:9" ht="26.25" customHeight="1">
      <c r="A21" s="405">
        <v>17</v>
      </c>
      <c r="B21" s="133" t="s">
        <v>147</v>
      </c>
      <c r="C21" s="125">
        <v>1328</v>
      </c>
      <c r="D21" s="60">
        <v>1130</v>
      </c>
      <c r="E21" s="60">
        <v>1044</v>
      </c>
      <c r="F21" s="60">
        <f t="shared" si="0"/>
        <v>-86</v>
      </c>
      <c r="G21" s="132">
        <f t="shared" si="1"/>
        <v>-7.6106194690265486E-2</v>
      </c>
      <c r="H21" s="60">
        <f t="shared" si="2"/>
        <v>-284</v>
      </c>
      <c r="I21" s="132">
        <f t="shared" si="3"/>
        <v>-0.21385542168674698</v>
      </c>
    </row>
    <row r="22" spans="1:9" ht="44.25" customHeight="1">
      <c r="A22" s="405">
        <v>18</v>
      </c>
      <c r="B22" s="133" t="s">
        <v>158</v>
      </c>
      <c r="C22" s="125">
        <v>396</v>
      </c>
      <c r="D22" s="60">
        <v>362</v>
      </c>
      <c r="E22" s="60">
        <v>312</v>
      </c>
      <c r="F22" s="60">
        <f t="shared" si="0"/>
        <v>-50</v>
      </c>
      <c r="G22" s="132">
        <f t="shared" si="1"/>
        <v>-0.13812154696132597</v>
      </c>
      <c r="H22" s="60">
        <f t="shared" si="2"/>
        <v>-84</v>
      </c>
      <c r="I22" s="132">
        <f t="shared" si="3"/>
        <v>-0.21212121212121213</v>
      </c>
    </row>
    <row r="23" spans="1:9" ht="27" customHeight="1">
      <c r="A23" s="405">
        <v>19</v>
      </c>
      <c r="B23" s="133" t="s">
        <v>148</v>
      </c>
      <c r="C23" s="125">
        <v>4327</v>
      </c>
      <c r="D23" s="60">
        <v>3735</v>
      </c>
      <c r="E23" s="60">
        <v>3434</v>
      </c>
      <c r="F23" s="60">
        <f t="shared" si="0"/>
        <v>-301</v>
      </c>
      <c r="G23" s="132">
        <f t="shared" si="1"/>
        <v>-8.0589022757697457E-2</v>
      </c>
      <c r="H23" s="60">
        <f t="shared" si="2"/>
        <v>-893</v>
      </c>
      <c r="I23" s="132">
        <f t="shared" si="3"/>
        <v>-0.20637855327016408</v>
      </c>
    </row>
    <row r="24" spans="1:9" ht="60" customHeight="1">
      <c r="A24" s="405">
        <v>20</v>
      </c>
      <c r="B24" s="133" t="s">
        <v>149</v>
      </c>
      <c r="C24" s="125">
        <v>201</v>
      </c>
      <c r="D24" s="60">
        <v>179</v>
      </c>
      <c r="E24" s="60">
        <v>162</v>
      </c>
      <c r="F24" s="60">
        <f t="shared" si="0"/>
        <v>-17</v>
      </c>
      <c r="G24" s="132">
        <f t="shared" si="1"/>
        <v>-9.4972067039106142E-2</v>
      </c>
      <c r="H24" s="60">
        <f t="shared" si="2"/>
        <v>-39</v>
      </c>
      <c r="I24" s="132">
        <f t="shared" si="3"/>
        <v>-0.19402985074626866</v>
      </c>
    </row>
    <row r="25" spans="1:9" ht="26.25" customHeight="1">
      <c r="A25" s="405">
        <v>21</v>
      </c>
      <c r="B25" s="56" t="s">
        <v>74</v>
      </c>
      <c r="C25" s="125">
        <v>9</v>
      </c>
      <c r="D25" s="60">
        <v>7</v>
      </c>
      <c r="E25" s="60">
        <v>5</v>
      </c>
      <c r="F25" s="60">
        <f t="shared" si="0"/>
        <v>-2</v>
      </c>
      <c r="G25" s="132">
        <f t="shared" si="1"/>
        <v>-0.2857142857142857</v>
      </c>
      <c r="H25" s="60">
        <f t="shared" si="2"/>
        <v>-4</v>
      </c>
      <c r="I25" s="132">
        <f t="shared" si="3"/>
        <v>-0.44444444444444442</v>
      </c>
    </row>
    <row r="26" spans="1:9" ht="27" customHeight="1">
      <c r="A26" s="405">
        <v>22</v>
      </c>
      <c r="B26" s="56" t="s">
        <v>14</v>
      </c>
      <c r="C26" s="125">
        <v>16895</v>
      </c>
      <c r="D26" s="60">
        <v>14334</v>
      </c>
      <c r="E26" s="60">
        <v>12929</v>
      </c>
      <c r="F26" s="60">
        <f t="shared" si="0"/>
        <v>-1405</v>
      </c>
      <c r="G26" s="132">
        <f t="shared" si="1"/>
        <v>-9.8018696804799771E-2</v>
      </c>
      <c r="H26" s="60">
        <f t="shared" si="2"/>
        <v>-3966</v>
      </c>
      <c r="I26" s="132">
        <f t="shared" si="3"/>
        <v>-0.23474400710269311</v>
      </c>
    </row>
    <row r="27" spans="1:9" ht="27.75" customHeight="1">
      <c r="A27" s="287">
        <v>23</v>
      </c>
      <c r="B27" s="134" t="s">
        <v>75</v>
      </c>
      <c r="C27" s="44">
        <f>SUM(C5:C26)</f>
        <v>65178</v>
      </c>
      <c r="D27" s="44">
        <f>SUM(D5:D26)</f>
        <v>56500</v>
      </c>
      <c r="E27" s="44">
        <f>SUM(E5:E26)</f>
        <v>51281</v>
      </c>
      <c r="F27" s="44">
        <f>E27-D27</f>
        <v>-5219</v>
      </c>
      <c r="G27" s="43">
        <f>F27/D27</f>
        <v>-9.2371681415929205E-2</v>
      </c>
      <c r="H27" s="44">
        <f>E27-C27</f>
        <v>-13897</v>
      </c>
      <c r="I27" s="43">
        <f>H27/C27</f>
        <v>-0.2132161158673172</v>
      </c>
    </row>
    <row r="28" spans="1:9" ht="23.25" customHeight="1">
      <c r="A28" s="405">
        <v>24</v>
      </c>
      <c r="B28" s="52" t="s">
        <v>76</v>
      </c>
      <c r="C28" s="125">
        <v>13263</v>
      </c>
      <c r="D28" s="60">
        <v>11769</v>
      </c>
      <c r="E28" s="60">
        <v>10469</v>
      </c>
      <c r="F28" s="60">
        <f t="shared" si="0"/>
        <v>-1300</v>
      </c>
      <c r="G28" s="132">
        <f t="shared" si="1"/>
        <v>-0.11045968221599116</v>
      </c>
      <c r="H28" s="60">
        <f t="shared" si="2"/>
        <v>-2794</v>
      </c>
      <c r="I28" s="132">
        <f t="shared" si="3"/>
        <v>-0.21066123803061149</v>
      </c>
    </row>
    <row r="29" spans="1:9" ht="27" customHeight="1">
      <c r="A29" s="287">
        <v>25</v>
      </c>
      <c r="B29" s="134" t="s">
        <v>77</v>
      </c>
      <c r="C29" s="44">
        <f>C27+C28</f>
        <v>78441</v>
      </c>
      <c r="D29" s="44">
        <f>D27+D28</f>
        <v>68269</v>
      </c>
      <c r="E29" s="44">
        <f>E27+E28</f>
        <v>61750</v>
      </c>
      <c r="F29" s="44">
        <f>E29-D29</f>
        <v>-6519</v>
      </c>
      <c r="G29" s="43">
        <f>F29/D29</f>
        <v>-9.5489900247550136E-2</v>
      </c>
      <c r="H29" s="44">
        <f>E29-C29</f>
        <v>-16691</v>
      </c>
      <c r="I29" s="43">
        <f>H29/C29</f>
        <v>-0.21278413074795069</v>
      </c>
    </row>
    <row r="30" spans="1:9">
      <c r="C30" s="136"/>
    </row>
    <row r="31" spans="1:9">
      <c r="C31" s="136"/>
    </row>
    <row r="32" spans="1:9">
      <c r="C32" s="136"/>
    </row>
    <row r="33" spans="3:3">
      <c r="C33" s="136"/>
    </row>
    <row r="34" spans="3:3">
      <c r="C34" s="136"/>
    </row>
    <row r="35" spans="3:3">
      <c r="C35" s="136"/>
    </row>
    <row r="36" spans="3:3">
      <c r="C36" s="136"/>
    </row>
    <row r="37" spans="3:3">
      <c r="C37" s="136"/>
    </row>
    <row r="38" spans="3:3">
      <c r="C38" s="136"/>
    </row>
    <row r="39" spans="3:3">
      <c r="C39" s="136"/>
    </row>
    <row r="40" spans="3:3">
      <c r="C40" s="136"/>
    </row>
    <row r="41" spans="3:3">
      <c r="C41" s="136"/>
    </row>
    <row r="42" spans="3:3">
      <c r="C42" s="136"/>
    </row>
    <row r="43" spans="3:3">
      <c r="C43" s="136"/>
    </row>
    <row r="44" spans="3:3">
      <c r="C44" s="136"/>
    </row>
    <row r="45" spans="3:3">
      <c r="C45" s="136"/>
    </row>
    <row r="46" spans="3:3">
      <c r="C46" s="136"/>
    </row>
    <row r="47" spans="3:3">
      <c r="C47" s="136"/>
    </row>
    <row r="48" spans="3:3">
      <c r="C48" s="136"/>
    </row>
    <row r="49" spans="3:3">
      <c r="C49" s="136"/>
    </row>
    <row r="50" spans="3:3">
      <c r="C50" s="136"/>
    </row>
    <row r="51" spans="3:3">
      <c r="C51" s="136"/>
    </row>
    <row r="52" spans="3:3">
      <c r="C52" s="136"/>
    </row>
    <row r="53" spans="3:3">
      <c r="C53" s="136"/>
    </row>
    <row r="54" spans="3:3">
      <c r="C54" s="136"/>
    </row>
    <row r="55" spans="3:3">
      <c r="C55" s="136"/>
    </row>
    <row r="56" spans="3:3">
      <c r="C56" s="136"/>
    </row>
    <row r="57" spans="3:3">
      <c r="C57" s="136"/>
    </row>
    <row r="58" spans="3:3">
      <c r="C58" s="136"/>
    </row>
    <row r="59" spans="3:3">
      <c r="C59" s="136"/>
    </row>
    <row r="60" spans="3:3">
      <c r="C60" s="136"/>
    </row>
    <row r="61" spans="3:3">
      <c r="C61" s="136"/>
    </row>
    <row r="62" spans="3:3">
      <c r="C62" s="136"/>
    </row>
    <row r="63" spans="3:3">
      <c r="C63" s="136"/>
    </row>
    <row r="64" spans="3:3">
      <c r="C64" s="136"/>
    </row>
    <row r="65" spans="3:3">
      <c r="C65" s="136"/>
    </row>
    <row r="66" spans="3:3">
      <c r="C66" s="136"/>
    </row>
    <row r="67" spans="3:3">
      <c r="C67" s="136"/>
    </row>
    <row r="68" spans="3:3">
      <c r="C68" s="136"/>
    </row>
  </sheetData>
  <mergeCells count="8">
    <mergeCell ref="F3:I3"/>
    <mergeCell ref="A2:I2"/>
    <mergeCell ref="A1:I1"/>
    <mergeCell ref="A3:A4"/>
    <mergeCell ref="B3:B4"/>
    <mergeCell ref="C3:C4"/>
    <mergeCell ref="D3:D4"/>
    <mergeCell ref="E3:E4"/>
  </mergeCells>
  <printOptions horizontalCentered="1" verticalCentered="1"/>
  <pageMargins left="0.78740157480314965" right="0.39370078740157483" top="0.59055118110236227" bottom="0.59055118110236227" header="0" footer="0"/>
  <pageSetup paperSize="9" scale="7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opLeftCell="A22" zoomScaleNormal="100" zoomScaleSheetLayoutView="75" workbookViewId="0">
      <selection activeCell="S16" sqref="S16"/>
    </sheetView>
  </sheetViews>
  <sheetFormatPr defaultRowHeight="12.75"/>
  <cols>
    <col min="1" max="1" width="3.7109375" style="49" customWidth="1"/>
    <col min="2" max="2" width="39.28515625" style="389" customWidth="1"/>
    <col min="3" max="3" width="12.5703125" style="36" customWidth="1"/>
    <col min="4" max="4" width="12.140625" style="36" customWidth="1"/>
    <col min="5" max="5" width="15.42578125" style="389" customWidth="1"/>
    <col min="6" max="6" width="12.5703125" style="389" customWidth="1"/>
    <col min="7" max="7" width="12.140625" style="389" customWidth="1"/>
    <col min="8" max="8" width="14.7109375" style="389" customWidth="1"/>
    <col min="9" max="9" width="12.5703125" style="389" customWidth="1"/>
    <col min="10" max="10" width="12.140625" style="389" customWidth="1"/>
    <col min="11" max="11" width="14.28515625" style="389" customWidth="1"/>
    <col min="12" max="16384" width="9.140625" style="389"/>
  </cols>
  <sheetData>
    <row r="1" spans="1:11" ht="19.5" customHeight="1">
      <c r="A1" s="443" t="s">
        <v>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</row>
    <row r="2" spans="1:11" ht="45" customHeight="1">
      <c r="A2" s="510" t="s">
        <v>178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</row>
    <row r="3" spans="1:11" ht="26.25" customHeight="1">
      <c r="A3" s="445" t="s">
        <v>54</v>
      </c>
      <c r="B3" s="429" t="s">
        <v>86</v>
      </c>
      <c r="C3" s="447" t="s">
        <v>1413</v>
      </c>
      <c r="D3" s="447"/>
      <c r="E3" s="447"/>
      <c r="F3" s="447" t="s">
        <v>1473</v>
      </c>
      <c r="G3" s="447"/>
      <c r="H3" s="447"/>
      <c r="I3" s="447" t="s">
        <v>1459</v>
      </c>
      <c r="J3" s="447"/>
      <c r="K3" s="447"/>
    </row>
    <row r="4" spans="1:11" ht="115.5" customHeight="1">
      <c r="A4" s="445"/>
      <c r="B4" s="429"/>
      <c r="C4" s="121" t="s">
        <v>60</v>
      </c>
      <c r="D4" s="122" t="s">
        <v>156</v>
      </c>
      <c r="E4" s="123" t="s">
        <v>155</v>
      </c>
      <c r="F4" s="121" t="s">
        <v>60</v>
      </c>
      <c r="G4" s="122" t="s">
        <v>156</v>
      </c>
      <c r="H4" s="123" t="s">
        <v>155</v>
      </c>
      <c r="I4" s="121" t="s">
        <v>60</v>
      </c>
      <c r="J4" s="122" t="s">
        <v>156</v>
      </c>
      <c r="K4" s="123" t="s">
        <v>155</v>
      </c>
    </row>
    <row r="5" spans="1:11" ht="38.25" customHeight="1">
      <c r="A5" s="383">
        <v>1</v>
      </c>
      <c r="B5" s="124" t="s">
        <v>160</v>
      </c>
      <c r="C5" s="125">
        <v>2391</v>
      </c>
      <c r="D5" s="125">
        <v>1418</v>
      </c>
      <c r="E5" s="126">
        <f>D5/C5</f>
        <v>0.59305729820158926</v>
      </c>
      <c r="F5" s="60">
        <v>2424</v>
      </c>
      <c r="G5" s="60">
        <v>1219</v>
      </c>
      <c r="H5" s="126">
        <f>G5/F5</f>
        <v>0.50288778877887785</v>
      </c>
      <c r="I5" s="60">
        <v>1945</v>
      </c>
      <c r="J5" s="60">
        <v>1059</v>
      </c>
      <c r="K5" s="126">
        <f>J5/I5</f>
        <v>0.54447300771208229</v>
      </c>
    </row>
    <row r="6" spans="1:11" ht="27" customHeight="1">
      <c r="A6" s="383">
        <v>2</v>
      </c>
      <c r="B6" s="127" t="s">
        <v>142</v>
      </c>
      <c r="C6" s="125">
        <v>134</v>
      </c>
      <c r="D6" s="125">
        <v>71</v>
      </c>
      <c r="E6" s="126">
        <f t="shared" ref="E6:E29" si="0">D6/C6</f>
        <v>0.52985074626865669</v>
      </c>
      <c r="F6" s="60">
        <v>138</v>
      </c>
      <c r="G6" s="60">
        <v>77</v>
      </c>
      <c r="H6" s="126">
        <f t="shared" ref="H6:H29" si="1">G6/F6</f>
        <v>0.55797101449275366</v>
      </c>
      <c r="I6" s="60">
        <v>113</v>
      </c>
      <c r="J6" s="60">
        <v>61</v>
      </c>
      <c r="K6" s="126">
        <f t="shared" ref="K6:K29" si="2">J6/I6</f>
        <v>0.53982300884955747</v>
      </c>
    </row>
    <row r="7" spans="1:11" ht="27" customHeight="1">
      <c r="A7" s="383">
        <v>3</v>
      </c>
      <c r="B7" s="127" t="s">
        <v>70</v>
      </c>
      <c r="C7" s="125">
        <v>20005</v>
      </c>
      <c r="D7" s="125">
        <v>9855</v>
      </c>
      <c r="E7" s="126">
        <f t="shared" si="0"/>
        <v>0.49262684328917772</v>
      </c>
      <c r="F7" s="60">
        <v>18431</v>
      </c>
      <c r="G7" s="60">
        <v>8435</v>
      </c>
      <c r="H7" s="126">
        <f t="shared" si="1"/>
        <v>0.45765286745157613</v>
      </c>
      <c r="I7" s="60">
        <v>17050</v>
      </c>
      <c r="J7" s="60">
        <v>7619</v>
      </c>
      <c r="K7" s="126">
        <f t="shared" si="2"/>
        <v>0.44686217008797652</v>
      </c>
    </row>
    <row r="8" spans="1:11" ht="63.75" customHeight="1">
      <c r="A8" s="383">
        <v>4</v>
      </c>
      <c r="B8" s="124" t="s">
        <v>161</v>
      </c>
      <c r="C8" s="125">
        <v>372</v>
      </c>
      <c r="D8" s="125">
        <v>194</v>
      </c>
      <c r="E8" s="126">
        <f t="shared" si="0"/>
        <v>0.521505376344086</v>
      </c>
      <c r="F8" s="60">
        <v>331</v>
      </c>
      <c r="G8" s="60">
        <v>162</v>
      </c>
      <c r="H8" s="126">
        <f t="shared" si="1"/>
        <v>0.48942598187311176</v>
      </c>
      <c r="I8" s="60">
        <v>291</v>
      </c>
      <c r="J8" s="60">
        <v>158</v>
      </c>
      <c r="K8" s="126">
        <f t="shared" si="2"/>
        <v>0.54295532646048106</v>
      </c>
    </row>
    <row r="9" spans="1:11" ht="55.5" customHeight="1">
      <c r="A9" s="383">
        <v>5</v>
      </c>
      <c r="B9" s="124" t="s">
        <v>163</v>
      </c>
      <c r="C9" s="125">
        <v>1081</v>
      </c>
      <c r="D9" s="125">
        <v>526</v>
      </c>
      <c r="E9" s="126">
        <f t="shared" si="0"/>
        <v>0.48658649398704901</v>
      </c>
      <c r="F9" s="60">
        <v>979</v>
      </c>
      <c r="G9" s="60">
        <v>427</v>
      </c>
      <c r="H9" s="126">
        <f t="shared" si="1"/>
        <v>0.43615934627170583</v>
      </c>
      <c r="I9" s="60">
        <v>898</v>
      </c>
      <c r="J9" s="60">
        <v>384</v>
      </c>
      <c r="K9" s="126">
        <f t="shared" si="2"/>
        <v>0.42761692650334077</v>
      </c>
    </row>
    <row r="10" spans="1:11" ht="27" customHeight="1">
      <c r="A10" s="383">
        <v>6</v>
      </c>
      <c r="B10" s="127" t="s">
        <v>71</v>
      </c>
      <c r="C10" s="125">
        <v>11232</v>
      </c>
      <c r="D10" s="125">
        <v>5477</v>
      </c>
      <c r="E10" s="126">
        <f t="shared" si="0"/>
        <v>0.48762464387464388</v>
      </c>
      <c r="F10" s="60">
        <v>10486</v>
      </c>
      <c r="G10" s="60">
        <v>4687</v>
      </c>
      <c r="H10" s="126">
        <f t="shared" si="1"/>
        <v>0.44697692160976538</v>
      </c>
      <c r="I10" s="60">
        <v>9183</v>
      </c>
      <c r="J10" s="60">
        <v>4135</v>
      </c>
      <c r="K10" s="126">
        <f t="shared" si="2"/>
        <v>0.45028857671784822</v>
      </c>
    </row>
    <row r="11" spans="1:11" ht="45">
      <c r="A11" s="383">
        <v>7</v>
      </c>
      <c r="B11" s="124" t="s">
        <v>164</v>
      </c>
      <c r="C11" s="125">
        <v>21518</v>
      </c>
      <c r="D11" s="125">
        <v>9942</v>
      </c>
      <c r="E11" s="126">
        <f t="shared" si="0"/>
        <v>0.46203178734083095</v>
      </c>
      <c r="F11" s="60">
        <v>19845</v>
      </c>
      <c r="G11" s="60">
        <v>8840</v>
      </c>
      <c r="H11" s="126">
        <f t="shared" si="1"/>
        <v>0.4454522549760645</v>
      </c>
      <c r="I11" s="60">
        <v>18828</v>
      </c>
      <c r="J11" s="60">
        <v>8193</v>
      </c>
      <c r="K11" s="126">
        <f t="shared" si="2"/>
        <v>0.43514977692797963</v>
      </c>
    </row>
    <row r="12" spans="1:11" ht="46.5" customHeight="1">
      <c r="A12" s="383">
        <v>8</v>
      </c>
      <c r="B12" s="124" t="s">
        <v>166</v>
      </c>
      <c r="C12" s="125">
        <v>3166</v>
      </c>
      <c r="D12" s="125">
        <v>1347</v>
      </c>
      <c r="E12" s="126">
        <f t="shared" si="0"/>
        <v>0.42545799115603283</v>
      </c>
      <c r="F12" s="60">
        <v>2972</v>
      </c>
      <c r="G12" s="60">
        <v>1202</v>
      </c>
      <c r="H12" s="126">
        <f t="shared" si="1"/>
        <v>0.40444145356662181</v>
      </c>
      <c r="I12" s="60">
        <v>2842</v>
      </c>
      <c r="J12" s="60">
        <v>1144</v>
      </c>
      <c r="K12" s="126">
        <f t="shared" si="2"/>
        <v>0.40253342716396906</v>
      </c>
    </row>
    <row r="13" spans="1:11" ht="27" customHeight="1">
      <c r="A13" s="383">
        <v>9</v>
      </c>
      <c r="B13" s="124" t="s">
        <v>143</v>
      </c>
      <c r="C13" s="125">
        <v>3975</v>
      </c>
      <c r="D13" s="125">
        <v>1735</v>
      </c>
      <c r="E13" s="126">
        <f t="shared" si="0"/>
        <v>0.43647798742138366</v>
      </c>
      <c r="F13" s="60">
        <v>3648</v>
      </c>
      <c r="G13" s="60">
        <v>1438</v>
      </c>
      <c r="H13" s="126">
        <f t="shared" si="1"/>
        <v>0.39418859649122806</v>
      </c>
      <c r="I13" s="60">
        <v>3448</v>
      </c>
      <c r="J13" s="60">
        <v>1389</v>
      </c>
      <c r="K13" s="126">
        <f t="shared" si="2"/>
        <v>0.40284222737819025</v>
      </c>
    </row>
    <row r="14" spans="1:11" ht="27" customHeight="1">
      <c r="A14" s="383">
        <v>10</v>
      </c>
      <c r="B14" s="124" t="s">
        <v>144</v>
      </c>
      <c r="C14" s="125">
        <v>1393</v>
      </c>
      <c r="D14" s="125">
        <v>575</v>
      </c>
      <c r="E14" s="126">
        <f t="shared" si="0"/>
        <v>0.41277817659727206</v>
      </c>
      <c r="F14" s="60">
        <v>1171</v>
      </c>
      <c r="G14" s="60">
        <v>500</v>
      </c>
      <c r="H14" s="126">
        <f t="shared" si="1"/>
        <v>0.42698548249359519</v>
      </c>
      <c r="I14" s="60">
        <v>1098</v>
      </c>
      <c r="J14" s="60">
        <v>428</v>
      </c>
      <c r="K14" s="126">
        <f t="shared" si="2"/>
        <v>0.38979963570127507</v>
      </c>
    </row>
    <row r="15" spans="1:11" ht="30">
      <c r="A15" s="383">
        <v>11</v>
      </c>
      <c r="B15" s="124" t="s">
        <v>162</v>
      </c>
      <c r="C15" s="125">
        <v>2270</v>
      </c>
      <c r="D15" s="125">
        <v>920</v>
      </c>
      <c r="E15" s="126">
        <f t="shared" si="0"/>
        <v>0.40528634361233479</v>
      </c>
      <c r="F15" s="60">
        <v>1981</v>
      </c>
      <c r="G15" s="60">
        <v>853</v>
      </c>
      <c r="H15" s="126">
        <f t="shared" si="1"/>
        <v>0.43059061080262495</v>
      </c>
      <c r="I15" s="60">
        <v>1757</v>
      </c>
      <c r="J15" s="60">
        <v>743</v>
      </c>
      <c r="K15" s="126">
        <f t="shared" si="2"/>
        <v>0.42287990893568583</v>
      </c>
    </row>
    <row r="16" spans="1:11" ht="30.75" customHeight="1">
      <c r="A16" s="383">
        <v>12</v>
      </c>
      <c r="B16" s="124" t="s">
        <v>145</v>
      </c>
      <c r="C16" s="125">
        <v>1040</v>
      </c>
      <c r="D16" s="125">
        <v>528</v>
      </c>
      <c r="E16" s="126">
        <f t="shared" si="0"/>
        <v>0.50769230769230766</v>
      </c>
      <c r="F16" s="60">
        <v>935</v>
      </c>
      <c r="G16" s="60">
        <v>460</v>
      </c>
      <c r="H16" s="126">
        <f t="shared" si="1"/>
        <v>0.49197860962566847</v>
      </c>
      <c r="I16" s="60">
        <v>861</v>
      </c>
      <c r="J16" s="60">
        <v>398</v>
      </c>
      <c r="K16" s="126">
        <f t="shared" si="2"/>
        <v>0.46225319396051101</v>
      </c>
    </row>
    <row r="17" spans="1:11" ht="30">
      <c r="A17" s="383">
        <v>13</v>
      </c>
      <c r="B17" s="124" t="s">
        <v>159</v>
      </c>
      <c r="C17" s="125">
        <v>3546</v>
      </c>
      <c r="D17" s="125">
        <v>1541</v>
      </c>
      <c r="E17" s="126">
        <f t="shared" si="0"/>
        <v>0.43457416807670612</v>
      </c>
      <c r="F17" s="60">
        <v>3191</v>
      </c>
      <c r="G17" s="60">
        <v>1378</v>
      </c>
      <c r="H17" s="126">
        <f t="shared" si="1"/>
        <v>0.43183954873080538</v>
      </c>
      <c r="I17" s="60">
        <v>3044</v>
      </c>
      <c r="J17" s="60">
        <v>1251</v>
      </c>
      <c r="K17" s="126">
        <f t="shared" si="2"/>
        <v>0.41097240473061764</v>
      </c>
    </row>
    <row r="18" spans="1:11" ht="30">
      <c r="A18" s="383">
        <v>14</v>
      </c>
      <c r="B18" s="124" t="s">
        <v>146</v>
      </c>
      <c r="C18" s="125">
        <v>7412</v>
      </c>
      <c r="D18" s="125">
        <v>3013</v>
      </c>
      <c r="E18" s="126">
        <f t="shared" si="0"/>
        <v>0.40650296815974096</v>
      </c>
      <c r="F18" s="60">
        <v>6747</v>
      </c>
      <c r="G18" s="60">
        <v>2695</v>
      </c>
      <c r="H18" s="126">
        <f t="shared" si="1"/>
        <v>0.3994367867200237</v>
      </c>
      <c r="I18" s="60">
        <v>6305</v>
      </c>
      <c r="J18" s="60">
        <v>2570</v>
      </c>
      <c r="K18" s="126">
        <f t="shared" si="2"/>
        <v>0.40761300555114988</v>
      </c>
    </row>
    <row r="19" spans="1:11" ht="64.5" customHeight="1">
      <c r="A19" s="383">
        <v>15</v>
      </c>
      <c r="B19" s="128" t="s">
        <v>165</v>
      </c>
      <c r="C19" s="125">
        <v>6521</v>
      </c>
      <c r="D19" s="125">
        <v>3378</v>
      </c>
      <c r="E19" s="126">
        <f t="shared" si="0"/>
        <v>0.51801870878699585</v>
      </c>
      <c r="F19" s="60">
        <v>6543</v>
      </c>
      <c r="G19" s="60">
        <v>3010</v>
      </c>
      <c r="H19" s="126">
        <f t="shared" si="1"/>
        <v>0.46003362372000611</v>
      </c>
      <c r="I19" s="60">
        <v>5420</v>
      </c>
      <c r="J19" s="60">
        <v>2612</v>
      </c>
      <c r="K19" s="126">
        <f t="shared" si="2"/>
        <v>0.4819188191881919</v>
      </c>
    </row>
    <row r="20" spans="1:11" ht="27" customHeight="1">
      <c r="A20" s="383">
        <v>16</v>
      </c>
      <c r="B20" s="127" t="s">
        <v>72</v>
      </c>
      <c r="C20" s="125">
        <v>3647</v>
      </c>
      <c r="D20" s="125">
        <v>1502</v>
      </c>
      <c r="E20" s="126">
        <f t="shared" si="0"/>
        <v>0.41184535234439268</v>
      </c>
      <c r="F20" s="60">
        <v>3068</v>
      </c>
      <c r="G20" s="60">
        <v>1370</v>
      </c>
      <c r="H20" s="126">
        <f t="shared" si="1"/>
        <v>0.44654498044328556</v>
      </c>
      <c r="I20" s="60">
        <v>3169</v>
      </c>
      <c r="J20" s="60">
        <v>1251</v>
      </c>
      <c r="K20" s="126">
        <f t="shared" si="2"/>
        <v>0.39476175449668666</v>
      </c>
    </row>
    <row r="21" spans="1:11" ht="26.25" customHeight="1">
      <c r="A21" s="383">
        <v>17</v>
      </c>
      <c r="B21" s="128" t="s">
        <v>147</v>
      </c>
      <c r="C21" s="125">
        <v>2905</v>
      </c>
      <c r="D21" s="125">
        <v>1328</v>
      </c>
      <c r="E21" s="126">
        <f t="shared" si="0"/>
        <v>0.45714285714285713</v>
      </c>
      <c r="F21" s="60">
        <v>2619</v>
      </c>
      <c r="G21" s="60">
        <v>1130</v>
      </c>
      <c r="H21" s="126">
        <f t="shared" si="1"/>
        <v>0.43146239022527683</v>
      </c>
      <c r="I21" s="60">
        <v>2413</v>
      </c>
      <c r="J21" s="60">
        <v>1044</v>
      </c>
      <c r="K21" s="126">
        <f t="shared" si="2"/>
        <v>0.43265644426025696</v>
      </c>
    </row>
    <row r="22" spans="1:11" ht="44.25" customHeight="1">
      <c r="A22" s="383">
        <v>18</v>
      </c>
      <c r="B22" s="128" t="s">
        <v>158</v>
      </c>
      <c r="C22" s="125">
        <v>887</v>
      </c>
      <c r="D22" s="125">
        <v>396</v>
      </c>
      <c r="E22" s="126">
        <f t="shared" si="0"/>
        <v>0.44644870349492671</v>
      </c>
      <c r="F22" s="60">
        <v>862</v>
      </c>
      <c r="G22" s="60">
        <v>362</v>
      </c>
      <c r="H22" s="126">
        <f t="shared" si="1"/>
        <v>0.41995359628770301</v>
      </c>
      <c r="I22" s="60">
        <v>797</v>
      </c>
      <c r="J22" s="60">
        <v>312</v>
      </c>
      <c r="K22" s="126">
        <f t="shared" si="2"/>
        <v>0.39146800501882056</v>
      </c>
    </row>
    <row r="23" spans="1:11" ht="27" customHeight="1">
      <c r="A23" s="383">
        <v>19</v>
      </c>
      <c r="B23" s="128" t="s">
        <v>148</v>
      </c>
      <c r="C23" s="125">
        <v>8593</v>
      </c>
      <c r="D23" s="125">
        <v>4327</v>
      </c>
      <c r="E23" s="126">
        <f t="shared" si="0"/>
        <v>0.50354940067496801</v>
      </c>
      <c r="F23" s="60">
        <v>8008</v>
      </c>
      <c r="G23" s="60">
        <v>3735</v>
      </c>
      <c r="H23" s="126">
        <f t="shared" si="1"/>
        <v>0.46640859140859142</v>
      </c>
      <c r="I23" s="60">
        <v>7421</v>
      </c>
      <c r="J23" s="60">
        <v>3434</v>
      </c>
      <c r="K23" s="126">
        <f t="shared" si="2"/>
        <v>0.46274087050262769</v>
      </c>
    </row>
    <row r="24" spans="1:11" ht="60" customHeight="1">
      <c r="A24" s="383">
        <v>20</v>
      </c>
      <c r="B24" s="128" t="s">
        <v>149</v>
      </c>
      <c r="C24" s="125">
        <v>289</v>
      </c>
      <c r="D24" s="125">
        <v>201</v>
      </c>
      <c r="E24" s="126">
        <f t="shared" si="0"/>
        <v>0.69550173010380623</v>
      </c>
      <c r="F24" s="60">
        <v>255</v>
      </c>
      <c r="G24" s="60">
        <v>179</v>
      </c>
      <c r="H24" s="126">
        <f t="shared" si="1"/>
        <v>0.70196078431372544</v>
      </c>
      <c r="I24" s="60">
        <v>228</v>
      </c>
      <c r="J24" s="60">
        <v>162</v>
      </c>
      <c r="K24" s="126">
        <f t="shared" si="2"/>
        <v>0.71052631578947367</v>
      </c>
    </row>
    <row r="25" spans="1:11" ht="26.25" customHeight="1">
      <c r="A25" s="383">
        <v>21</v>
      </c>
      <c r="B25" s="124" t="s">
        <v>74</v>
      </c>
      <c r="C25" s="125">
        <v>12</v>
      </c>
      <c r="D25" s="125">
        <v>9</v>
      </c>
      <c r="E25" s="126">
        <f t="shared" si="0"/>
        <v>0.75</v>
      </c>
      <c r="F25" s="60">
        <v>10</v>
      </c>
      <c r="G25" s="60">
        <v>7</v>
      </c>
      <c r="H25" s="126">
        <f t="shared" si="1"/>
        <v>0.7</v>
      </c>
      <c r="I25" s="60">
        <v>12</v>
      </c>
      <c r="J25" s="60">
        <v>5</v>
      </c>
      <c r="K25" s="126">
        <f t="shared" si="2"/>
        <v>0.41666666666666669</v>
      </c>
    </row>
    <row r="26" spans="1:11" ht="27" customHeight="1">
      <c r="A26" s="383">
        <v>22</v>
      </c>
      <c r="B26" s="124" t="s">
        <v>14</v>
      </c>
      <c r="C26" s="125">
        <v>39112</v>
      </c>
      <c r="D26" s="125">
        <v>16895</v>
      </c>
      <c r="E26" s="126">
        <f t="shared" si="0"/>
        <v>0.43196461444058087</v>
      </c>
      <c r="F26" s="60">
        <v>35016</v>
      </c>
      <c r="G26" s="60">
        <v>14334</v>
      </c>
      <c r="H26" s="126">
        <f t="shared" si="1"/>
        <v>0.40935572309801233</v>
      </c>
      <c r="I26" s="60">
        <v>31341</v>
      </c>
      <c r="J26" s="60">
        <v>12929</v>
      </c>
      <c r="K26" s="126">
        <f t="shared" si="2"/>
        <v>0.41252672218499731</v>
      </c>
    </row>
    <row r="27" spans="1:11" ht="27.75" customHeight="1">
      <c r="A27" s="286">
        <v>23</v>
      </c>
      <c r="B27" s="129" t="s">
        <v>75</v>
      </c>
      <c r="C27" s="44">
        <f>SUM(C5:C26)</f>
        <v>141501</v>
      </c>
      <c r="D27" s="44">
        <f>SUM(D5:D26)</f>
        <v>65178</v>
      </c>
      <c r="E27" s="72">
        <f t="shared" si="0"/>
        <v>0.46061865287171117</v>
      </c>
      <c r="F27" s="44">
        <f>SUM(F5:F26)</f>
        <v>129660</v>
      </c>
      <c r="G27" s="44">
        <f>SUM(G5:G26)</f>
        <v>56500</v>
      </c>
      <c r="H27" s="72">
        <f t="shared" si="1"/>
        <v>0.4357550516736079</v>
      </c>
      <c r="I27" s="44">
        <f>SUM(I5:I26)</f>
        <v>118464</v>
      </c>
      <c r="J27" s="44">
        <f>SUM(J5:J26)</f>
        <v>51281</v>
      </c>
      <c r="K27" s="72">
        <f t="shared" si="2"/>
        <v>0.43288256347920046</v>
      </c>
    </row>
    <row r="28" spans="1:11" ht="23.25" customHeight="1">
      <c r="A28" s="383">
        <v>24</v>
      </c>
      <c r="B28" s="127" t="s">
        <v>76</v>
      </c>
      <c r="C28" s="125">
        <v>26841</v>
      </c>
      <c r="D28" s="125">
        <v>13263</v>
      </c>
      <c r="E28" s="126">
        <f t="shared" si="0"/>
        <v>0.49413211132223089</v>
      </c>
      <c r="F28" s="60">
        <v>24408</v>
      </c>
      <c r="G28" s="60">
        <v>11769</v>
      </c>
      <c r="H28" s="126">
        <f t="shared" si="1"/>
        <v>0.48217797443461158</v>
      </c>
      <c r="I28" s="60">
        <v>21616</v>
      </c>
      <c r="J28" s="60">
        <v>10469</v>
      </c>
      <c r="K28" s="126">
        <f t="shared" si="2"/>
        <v>0.48431717246484085</v>
      </c>
    </row>
    <row r="29" spans="1:11" ht="27" customHeight="1">
      <c r="A29" s="286">
        <v>25</v>
      </c>
      <c r="B29" s="129" t="s">
        <v>77</v>
      </c>
      <c r="C29" s="42">
        <f>C27+C28</f>
        <v>168342</v>
      </c>
      <c r="D29" s="42">
        <f>D27+D28</f>
        <v>78441</v>
      </c>
      <c r="E29" s="72">
        <f t="shared" si="0"/>
        <v>0.46596214848344442</v>
      </c>
      <c r="F29" s="42">
        <f>F27+F28</f>
        <v>154068</v>
      </c>
      <c r="G29" s="42">
        <f>G27+G28</f>
        <v>68269</v>
      </c>
      <c r="H29" s="72">
        <f t="shared" si="1"/>
        <v>0.44310953604901732</v>
      </c>
      <c r="I29" s="42">
        <f>I27+I28</f>
        <v>140080</v>
      </c>
      <c r="J29" s="42">
        <f>J27+J28</f>
        <v>61750</v>
      </c>
      <c r="K29" s="72">
        <f t="shared" si="2"/>
        <v>0.44081953169617361</v>
      </c>
    </row>
    <row r="30" spans="1:11">
      <c r="C30" s="130"/>
      <c r="D30" s="80"/>
      <c r="E30" s="386"/>
    </row>
    <row r="31" spans="1:11">
      <c r="C31" s="80"/>
      <c r="D31" s="80"/>
      <c r="E31" s="386"/>
    </row>
    <row r="32" spans="1:11">
      <c r="C32" s="80"/>
      <c r="D32" s="80"/>
      <c r="E32" s="386"/>
    </row>
    <row r="33" spans="3:5">
      <c r="C33" s="130"/>
      <c r="D33" s="80"/>
      <c r="E33" s="386"/>
    </row>
    <row r="34" spans="3:5">
      <c r="C34" s="130"/>
      <c r="D34" s="80"/>
      <c r="E34" s="386"/>
    </row>
    <row r="35" spans="3:5">
      <c r="C35" s="130"/>
      <c r="D35" s="80"/>
      <c r="E35" s="386"/>
    </row>
    <row r="36" spans="3:5">
      <c r="C36" s="130"/>
      <c r="D36" s="80"/>
      <c r="E36" s="386"/>
    </row>
    <row r="37" spans="3:5">
      <c r="C37" s="130"/>
      <c r="D37" s="80"/>
      <c r="E37" s="386"/>
    </row>
    <row r="38" spans="3:5">
      <c r="C38" s="130"/>
      <c r="D38" s="80"/>
      <c r="E38" s="386"/>
    </row>
    <row r="39" spans="3:5">
      <c r="C39" s="130"/>
      <c r="D39" s="80"/>
      <c r="E39" s="386"/>
    </row>
    <row r="40" spans="3:5">
      <c r="C40" s="130"/>
      <c r="D40" s="80"/>
      <c r="E40" s="386"/>
    </row>
    <row r="41" spans="3:5">
      <c r="C41" s="80"/>
      <c r="D41" s="80"/>
      <c r="E41" s="386"/>
    </row>
    <row r="42" spans="3:5">
      <c r="C42" s="80"/>
      <c r="D42" s="80"/>
      <c r="E42" s="386"/>
    </row>
    <row r="43" spans="3:5">
      <c r="C43" s="130"/>
      <c r="D43" s="80"/>
      <c r="E43" s="386"/>
    </row>
    <row r="44" spans="3:5">
      <c r="C44" s="130"/>
      <c r="D44" s="80"/>
      <c r="E44" s="386"/>
    </row>
    <row r="45" spans="3:5">
      <c r="C45" s="130"/>
      <c r="D45" s="80"/>
      <c r="E45" s="386"/>
    </row>
    <row r="46" spans="3:5">
      <c r="C46" s="130"/>
      <c r="D46" s="80"/>
      <c r="E46" s="386"/>
    </row>
    <row r="47" spans="3:5">
      <c r="C47" s="80"/>
      <c r="D47" s="80"/>
      <c r="E47" s="386"/>
    </row>
    <row r="48" spans="3:5">
      <c r="C48" s="80"/>
      <c r="D48" s="80"/>
      <c r="E48" s="386"/>
    </row>
    <row r="49" spans="3:5">
      <c r="C49" s="130"/>
      <c r="D49" s="80"/>
      <c r="E49" s="386"/>
    </row>
    <row r="50" spans="3:5">
      <c r="C50" s="130"/>
      <c r="D50" s="80"/>
      <c r="E50" s="386"/>
    </row>
    <row r="51" spans="3:5">
      <c r="C51" s="130"/>
      <c r="D51" s="80"/>
      <c r="E51" s="386"/>
    </row>
    <row r="52" spans="3:5">
      <c r="C52" s="130"/>
      <c r="D52" s="80"/>
      <c r="E52" s="386"/>
    </row>
    <row r="53" spans="3:5">
      <c r="C53" s="130"/>
      <c r="D53" s="80"/>
      <c r="E53" s="386"/>
    </row>
    <row r="54" spans="3:5">
      <c r="C54" s="130"/>
      <c r="D54" s="80"/>
      <c r="E54" s="386"/>
    </row>
    <row r="55" spans="3:5">
      <c r="C55" s="130"/>
      <c r="D55" s="80"/>
      <c r="E55" s="386"/>
    </row>
    <row r="56" spans="3:5">
      <c r="C56" s="130"/>
      <c r="D56" s="80"/>
      <c r="E56" s="386"/>
    </row>
    <row r="57" spans="3:5">
      <c r="C57" s="130"/>
      <c r="D57" s="80"/>
      <c r="E57" s="386"/>
    </row>
    <row r="58" spans="3:5">
      <c r="C58" s="130"/>
      <c r="D58" s="80"/>
      <c r="E58" s="386"/>
    </row>
    <row r="59" spans="3:5">
      <c r="C59" s="130"/>
      <c r="D59" s="80"/>
      <c r="E59" s="386"/>
    </row>
    <row r="60" spans="3:5">
      <c r="C60" s="130"/>
      <c r="D60" s="80"/>
      <c r="E60" s="386"/>
    </row>
    <row r="61" spans="3:5">
      <c r="C61" s="130"/>
      <c r="D61" s="80"/>
      <c r="E61" s="386"/>
    </row>
    <row r="62" spans="3:5">
      <c r="C62" s="130"/>
      <c r="D62" s="80"/>
      <c r="E62" s="386"/>
    </row>
    <row r="63" spans="3:5">
      <c r="C63" s="130"/>
      <c r="D63" s="80"/>
      <c r="E63" s="386"/>
    </row>
    <row r="64" spans="3:5">
      <c r="C64" s="130"/>
      <c r="D64" s="80"/>
      <c r="E64" s="386"/>
    </row>
    <row r="65" spans="3:5">
      <c r="C65" s="130"/>
      <c r="D65" s="80"/>
      <c r="E65" s="386"/>
    </row>
    <row r="66" spans="3:5">
      <c r="C66" s="80"/>
      <c r="D66" s="80"/>
      <c r="E66" s="386"/>
    </row>
    <row r="67" spans="3:5">
      <c r="C67" s="80"/>
      <c r="D67" s="80"/>
      <c r="E67" s="386"/>
    </row>
    <row r="68" spans="3:5">
      <c r="C68" s="80"/>
      <c r="D68" s="80"/>
      <c r="E68" s="386"/>
    </row>
  </sheetData>
  <mergeCells count="7">
    <mergeCell ref="A1:K1"/>
    <mergeCell ref="A2:K2"/>
    <mergeCell ref="A3:A4"/>
    <mergeCell ref="B3:B4"/>
    <mergeCell ref="C3:E3"/>
    <mergeCell ref="F3:H3"/>
    <mergeCell ref="I3:K3"/>
  </mergeCells>
  <printOptions horizontalCentered="1" verticalCentered="1"/>
  <pageMargins left="0.78740157480314965" right="0.39370078740157483" top="0.59055118110236227" bottom="0.59055118110236227" header="0" footer="0"/>
  <pageSetup paperSize="9" scale="5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view="pageBreakPreview" topLeftCell="A34" zoomScale="90" zoomScaleNormal="75" zoomScaleSheetLayoutView="90" workbookViewId="0">
      <selection activeCell="S16" sqref="S16"/>
    </sheetView>
  </sheetViews>
  <sheetFormatPr defaultColWidth="8" defaultRowHeight="21" customHeight="1"/>
  <cols>
    <col min="1" max="1" width="4.42578125" style="7" customWidth="1"/>
    <col min="2" max="2" width="19.7109375" style="7" customWidth="1"/>
    <col min="3" max="3" width="11.7109375" style="7" customWidth="1"/>
    <col min="4" max="4" width="9.140625" style="7" customWidth="1"/>
    <col min="5" max="5" width="14.85546875" style="7" customWidth="1"/>
    <col min="6" max="6" width="13.28515625" style="7" customWidth="1"/>
    <col min="7" max="7" width="10.5703125" style="7" customWidth="1"/>
    <col min="8" max="8" width="12.5703125" style="7" customWidth="1"/>
    <col min="9" max="9" width="11.85546875" style="7" customWidth="1"/>
    <col min="10" max="10" width="9.28515625" style="7" customWidth="1"/>
    <col min="11" max="11" width="10.42578125" style="7" customWidth="1"/>
    <col min="12" max="12" width="12.42578125" style="7" customWidth="1"/>
    <col min="13" max="13" width="10.85546875" style="7" customWidth="1"/>
    <col min="14" max="14" width="12.7109375" style="7" customWidth="1"/>
    <col min="15" max="15" width="12.28515625" style="7" customWidth="1"/>
    <col min="16" max="16" width="14.85546875" style="7" customWidth="1"/>
    <col min="17" max="17" width="11.85546875" style="7" customWidth="1"/>
    <col min="18" max="18" width="14.85546875" style="7" customWidth="1"/>
    <col min="19" max="19" width="12.28515625" style="7" customWidth="1"/>
    <col min="20" max="16384" width="8" style="7"/>
  </cols>
  <sheetData>
    <row r="1" spans="1:31" ht="21" customHeight="1">
      <c r="A1" s="520" t="s">
        <v>326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</row>
    <row r="2" spans="1:31" s="8" customFormat="1" ht="21" customHeight="1">
      <c r="A2" s="526" t="s">
        <v>1492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280"/>
      <c r="U2" s="280"/>
      <c r="V2" s="280"/>
      <c r="W2" s="280"/>
      <c r="X2" s="280"/>
      <c r="AE2" s="326"/>
    </row>
    <row r="3" spans="1:31" ht="21" customHeight="1">
      <c r="A3" s="477" t="s">
        <v>4</v>
      </c>
      <c r="B3" s="477" t="s">
        <v>86</v>
      </c>
      <c r="C3" s="521" t="s">
        <v>271</v>
      </c>
      <c r="D3" s="523" t="s">
        <v>234</v>
      </c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</row>
    <row r="4" spans="1:31" ht="21" customHeight="1">
      <c r="A4" s="477"/>
      <c r="B4" s="477"/>
      <c r="C4" s="522"/>
      <c r="D4" s="521" t="s">
        <v>235</v>
      </c>
      <c r="E4" s="524" t="s">
        <v>1949</v>
      </c>
      <c r="F4" s="525" t="s">
        <v>531</v>
      </c>
      <c r="G4" s="524" t="s">
        <v>1949</v>
      </c>
      <c r="H4" s="525" t="s">
        <v>236</v>
      </c>
      <c r="I4" s="524" t="s">
        <v>1949</v>
      </c>
      <c r="J4" s="525" t="s">
        <v>237</v>
      </c>
      <c r="K4" s="524" t="s">
        <v>1949</v>
      </c>
      <c r="L4" s="525" t="s">
        <v>238</v>
      </c>
      <c r="M4" s="524" t="s">
        <v>1949</v>
      </c>
      <c r="N4" s="525" t="s">
        <v>239</v>
      </c>
      <c r="O4" s="524" t="s">
        <v>1949</v>
      </c>
      <c r="P4" s="525" t="s">
        <v>240</v>
      </c>
      <c r="Q4" s="524" t="s">
        <v>1949</v>
      </c>
      <c r="R4" s="525" t="s">
        <v>241</v>
      </c>
      <c r="S4" s="524" t="s">
        <v>1949</v>
      </c>
    </row>
    <row r="5" spans="1:31" ht="104.25" customHeight="1">
      <c r="A5" s="477"/>
      <c r="B5" s="477"/>
      <c r="C5" s="522"/>
      <c r="D5" s="521"/>
      <c r="E5" s="524"/>
      <c r="F5" s="525"/>
      <c r="G5" s="524"/>
      <c r="H5" s="525"/>
      <c r="I5" s="524"/>
      <c r="J5" s="525"/>
      <c r="K5" s="524"/>
      <c r="L5" s="525"/>
      <c r="M5" s="524"/>
      <c r="N5" s="525"/>
      <c r="O5" s="524"/>
      <c r="P5" s="525"/>
      <c r="Q5" s="524"/>
      <c r="R5" s="525"/>
      <c r="S5" s="524"/>
    </row>
    <row r="6" spans="1:31" ht="21" customHeight="1">
      <c r="A6" s="422" t="s">
        <v>67</v>
      </c>
      <c r="B6" s="422"/>
      <c r="C6" s="14">
        <v>825165</v>
      </c>
      <c r="D6" s="14">
        <v>248899</v>
      </c>
      <c r="E6" s="15">
        <f>D6/C6</f>
        <v>0.30163543048965963</v>
      </c>
      <c r="F6" s="14">
        <v>114303</v>
      </c>
      <c r="G6" s="15">
        <f>F6/C6</f>
        <v>0.13852138663176455</v>
      </c>
      <c r="H6" s="14">
        <v>529050</v>
      </c>
      <c r="I6" s="15">
        <f>H6/C6</f>
        <v>0.64114449837305265</v>
      </c>
      <c r="J6" s="14">
        <v>264485</v>
      </c>
      <c r="K6" s="15">
        <f>J6/C6</f>
        <v>0.3205237740330722</v>
      </c>
      <c r="L6" s="14">
        <v>21190</v>
      </c>
      <c r="M6" s="15">
        <f>L6/C6</f>
        <v>2.5679712542340017E-2</v>
      </c>
      <c r="N6" s="14">
        <v>203520</v>
      </c>
      <c r="O6" s="15">
        <f>N6/C6</f>
        <v>0.24664158077475415</v>
      </c>
      <c r="P6" s="14">
        <v>2256</v>
      </c>
      <c r="Q6" s="15">
        <f>P6/C6</f>
        <v>2.7339986548144918E-3</v>
      </c>
      <c r="R6" s="14">
        <v>61177</v>
      </c>
      <c r="S6" s="15">
        <f>R6/C6</f>
        <v>7.4139111571625074E-2</v>
      </c>
    </row>
    <row r="7" spans="1:31" s="9" customFormat="1" ht="61.5" customHeight="1">
      <c r="A7" s="528" t="s">
        <v>11</v>
      </c>
      <c r="B7" s="528"/>
      <c r="C7" s="218">
        <v>118334</v>
      </c>
      <c r="D7" s="218">
        <v>33613</v>
      </c>
      <c r="E7" s="219">
        <v>0.28405192083424879</v>
      </c>
      <c r="F7" s="218">
        <v>15704</v>
      </c>
      <c r="G7" s="219">
        <v>0.13270911149796338</v>
      </c>
      <c r="H7" s="218">
        <v>78862</v>
      </c>
      <c r="I7" s="220">
        <v>0.66643568205249548</v>
      </c>
      <c r="J7" s="218">
        <v>39301</v>
      </c>
      <c r="K7" s="220">
        <v>0.33211925566616524</v>
      </c>
      <c r="L7" s="218">
        <v>1725</v>
      </c>
      <c r="M7" s="220">
        <v>1.4577382662632886E-2</v>
      </c>
      <c r="N7" s="218">
        <v>25738</v>
      </c>
      <c r="O7" s="220">
        <v>0.21750299998309869</v>
      </c>
      <c r="P7" s="218">
        <v>301</v>
      </c>
      <c r="Q7" s="220">
        <v>2.5436476414217386E-3</v>
      </c>
      <c r="R7" s="218">
        <v>6505</v>
      </c>
      <c r="S7" s="220">
        <v>5.4971521287204013E-2</v>
      </c>
    </row>
    <row r="8" spans="1:31" s="10" customFormat="1" ht="21" customHeight="1">
      <c r="A8" s="519" t="s">
        <v>1552</v>
      </c>
      <c r="B8" s="519"/>
      <c r="C8" s="221">
        <v>36810</v>
      </c>
      <c r="D8" s="221">
        <v>7867</v>
      </c>
      <c r="E8" s="222">
        <v>0.21371909807117631</v>
      </c>
      <c r="F8" s="221">
        <v>3230</v>
      </c>
      <c r="G8" s="222">
        <v>8.774789459386037E-2</v>
      </c>
      <c r="H8" s="221">
        <v>23070</v>
      </c>
      <c r="I8" s="222">
        <v>0.62673186634066824</v>
      </c>
      <c r="J8" s="221">
        <v>15451</v>
      </c>
      <c r="K8" s="222">
        <v>0.41975006791632707</v>
      </c>
      <c r="L8" s="221">
        <v>225</v>
      </c>
      <c r="M8" s="222">
        <v>6.1124694376528121E-3</v>
      </c>
      <c r="N8" s="221">
        <v>7594</v>
      </c>
      <c r="O8" s="222">
        <v>0.2063026351534909</v>
      </c>
      <c r="P8" s="221">
        <v>79</v>
      </c>
      <c r="Q8" s="222">
        <v>2.1461559358869871E-3</v>
      </c>
      <c r="R8" s="221">
        <v>2426</v>
      </c>
      <c r="S8" s="222">
        <v>6.5906003803314323E-2</v>
      </c>
    </row>
    <row r="9" spans="1:31" s="389" customFormat="1" ht="21" customHeight="1">
      <c r="A9" s="527" t="s">
        <v>1562</v>
      </c>
      <c r="B9" s="527"/>
      <c r="C9" s="223">
        <v>17699</v>
      </c>
      <c r="D9" s="223">
        <v>3027</v>
      </c>
      <c r="E9" s="224">
        <v>0.17102661167297586</v>
      </c>
      <c r="F9" s="223">
        <v>1065</v>
      </c>
      <c r="G9" s="224">
        <v>6.0172891123792302E-2</v>
      </c>
      <c r="H9" s="223">
        <v>11292</v>
      </c>
      <c r="I9" s="224">
        <v>0.63800214701395563</v>
      </c>
      <c r="J9" s="223">
        <v>8320</v>
      </c>
      <c r="K9" s="224">
        <v>0.47008305553986102</v>
      </c>
      <c r="L9" s="223">
        <v>50</v>
      </c>
      <c r="M9" s="224">
        <v>2.8250183626193572E-3</v>
      </c>
      <c r="N9" s="223">
        <v>3018</v>
      </c>
      <c r="O9" s="224">
        <v>0.1705181083677044</v>
      </c>
      <c r="P9" s="223">
        <v>28</v>
      </c>
      <c r="Q9" s="224">
        <v>1.5820102830668399E-3</v>
      </c>
      <c r="R9" s="223">
        <v>1381</v>
      </c>
      <c r="S9" s="224">
        <v>7.8027007175546642E-2</v>
      </c>
    </row>
    <row r="10" spans="1:31" s="389" customFormat="1" ht="21" customHeight="1">
      <c r="A10" s="263">
        <v>1</v>
      </c>
      <c r="B10" s="209" t="s">
        <v>79</v>
      </c>
      <c r="C10" s="216">
        <v>17699</v>
      </c>
      <c r="D10" s="210">
        <v>3027</v>
      </c>
      <c r="E10" s="211">
        <v>0.17102661167297586</v>
      </c>
      <c r="F10" s="210">
        <v>1065</v>
      </c>
      <c r="G10" s="211">
        <v>6.0172891123792302E-2</v>
      </c>
      <c r="H10" s="210">
        <v>11292</v>
      </c>
      <c r="I10" s="211">
        <v>0.63800214701395563</v>
      </c>
      <c r="J10" s="210">
        <v>8320</v>
      </c>
      <c r="K10" s="211">
        <v>0.47008305553986102</v>
      </c>
      <c r="L10" s="210">
        <v>50</v>
      </c>
      <c r="M10" s="211">
        <v>2.8250183626193572E-3</v>
      </c>
      <c r="N10" s="210">
        <v>3018</v>
      </c>
      <c r="O10" s="211">
        <v>0.1705181083677044</v>
      </c>
      <c r="P10" s="210">
        <v>28</v>
      </c>
      <c r="Q10" s="211">
        <v>1.5820102830668399E-3</v>
      </c>
      <c r="R10" s="210">
        <v>1381</v>
      </c>
      <c r="S10" s="211">
        <v>7.8027007175546642E-2</v>
      </c>
    </row>
    <row r="11" spans="1:31" s="389" customFormat="1" ht="21" customHeight="1">
      <c r="A11" s="517" t="s">
        <v>1563</v>
      </c>
      <c r="B11" s="518"/>
      <c r="C11" s="225">
        <v>10813</v>
      </c>
      <c r="D11" s="225">
        <v>2939</v>
      </c>
      <c r="E11" s="226">
        <v>0.2718024600018496</v>
      </c>
      <c r="F11" s="225">
        <v>1332</v>
      </c>
      <c r="G11" s="226">
        <v>0.12318505502635717</v>
      </c>
      <c r="H11" s="225">
        <v>6571</v>
      </c>
      <c r="I11" s="226">
        <v>0.60769444187552024</v>
      </c>
      <c r="J11" s="225">
        <v>3830</v>
      </c>
      <c r="K11" s="226">
        <v>0.35420327383704797</v>
      </c>
      <c r="L11" s="225">
        <v>66</v>
      </c>
      <c r="M11" s="226">
        <v>6.1037639877924718E-3</v>
      </c>
      <c r="N11" s="225">
        <v>2710</v>
      </c>
      <c r="O11" s="226">
        <v>0.25062424858966059</v>
      </c>
      <c r="P11" s="225">
        <v>18</v>
      </c>
      <c r="Q11" s="226">
        <v>1.6646629057615833E-3</v>
      </c>
      <c r="R11" s="225">
        <v>574</v>
      </c>
      <c r="S11" s="226">
        <v>5.3084250439286045E-2</v>
      </c>
    </row>
    <row r="12" spans="1:31" s="389" customFormat="1" ht="21" customHeight="1">
      <c r="A12" s="264">
        <v>1</v>
      </c>
      <c r="B12" s="213" t="s">
        <v>37</v>
      </c>
      <c r="C12" s="216">
        <v>1874</v>
      </c>
      <c r="D12" s="214">
        <v>476</v>
      </c>
      <c r="E12" s="215">
        <v>0.25400213447171827</v>
      </c>
      <c r="F12" s="214">
        <v>223</v>
      </c>
      <c r="G12" s="215">
        <v>0.11899679829242263</v>
      </c>
      <c r="H12" s="214">
        <v>1160</v>
      </c>
      <c r="I12" s="215">
        <v>0.6189967982924226</v>
      </c>
      <c r="J12" s="214">
        <v>696</v>
      </c>
      <c r="K12" s="215">
        <v>0.37139807897545357</v>
      </c>
      <c r="L12" s="214">
        <v>51</v>
      </c>
      <c r="M12" s="215">
        <v>2.7214514407684097E-2</v>
      </c>
      <c r="N12" s="214">
        <v>407</v>
      </c>
      <c r="O12" s="215">
        <v>0.21718249733191036</v>
      </c>
      <c r="P12" s="214">
        <v>3</v>
      </c>
      <c r="Q12" s="215">
        <v>1.6008537886872999E-3</v>
      </c>
      <c r="R12" s="214">
        <v>96</v>
      </c>
      <c r="S12" s="215">
        <v>5.1227321237993596E-2</v>
      </c>
    </row>
    <row r="13" spans="1:31" s="10" customFormat="1" ht="21" customHeight="1">
      <c r="A13" s="264">
        <v>2</v>
      </c>
      <c r="B13" s="213" t="s">
        <v>68</v>
      </c>
      <c r="C13" s="216">
        <v>2232</v>
      </c>
      <c r="D13" s="214">
        <v>600</v>
      </c>
      <c r="E13" s="215">
        <v>0.26881720430107525</v>
      </c>
      <c r="F13" s="214">
        <v>267</v>
      </c>
      <c r="G13" s="215">
        <v>0.1196236559139785</v>
      </c>
      <c r="H13" s="214">
        <v>1366</v>
      </c>
      <c r="I13" s="215">
        <v>0.61200716845878134</v>
      </c>
      <c r="J13" s="214">
        <v>805</v>
      </c>
      <c r="K13" s="215">
        <v>0.36066308243727596</v>
      </c>
      <c r="L13" s="214">
        <v>6</v>
      </c>
      <c r="M13" s="215">
        <v>2.6881720430107529E-3</v>
      </c>
      <c r="N13" s="214">
        <v>613</v>
      </c>
      <c r="O13" s="215">
        <v>0.2746415770609319</v>
      </c>
      <c r="P13" s="214">
        <v>5</v>
      </c>
      <c r="Q13" s="215">
        <v>2.2401433691756271E-3</v>
      </c>
      <c r="R13" s="214">
        <v>211</v>
      </c>
      <c r="S13" s="215">
        <v>9.4534050179211473E-2</v>
      </c>
    </row>
    <row r="14" spans="1:31" s="389" customFormat="1" ht="21" customHeight="1">
      <c r="A14" s="264">
        <v>3</v>
      </c>
      <c r="B14" s="213" t="s">
        <v>39</v>
      </c>
      <c r="C14" s="216">
        <v>1779</v>
      </c>
      <c r="D14" s="214">
        <v>434</v>
      </c>
      <c r="E14" s="215">
        <v>0.24395727937043282</v>
      </c>
      <c r="F14" s="214">
        <v>197</v>
      </c>
      <c r="G14" s="215">
        <v>0.11073636874648679</v>
      </c>
      <c r="H14" s="214">
        <v>1004</v>
      </c>
      <c r="I14" s="215">
        <v>0.56436200112422708</v>
      </c>
      <c r="J14" s="214">
        <v>716</v>
      </c>
      <c r="K14" s="215">
        <v>0.40247329960652051</v>
      </c>
      <c r="L14" s="214">
        <v>8</v>
      </c>
      <c r="M14" s="215">
        <v>4.4969083754918494E-3</v>
      </c>
      <c r="N14" s="214">
        <v>431</v>
      </c>
      <c r="O14" s="215">
        <v>0.24227093872962338</v>
      </c>
      <c r="P14" s="214">
        <v>4</v>
      </c>
      <c r="Q14" s="215">
        <v>2.2484541877459247E-3</v>
      </c>
      <c r="R14" s="214">
        <v>93</v>
      </c>
      <c r="S14" s="215">
        <v>5.2276559865092748E-2</v>
      </c>
    </row>
    <row r="15" spans="1:31" s="19" customFormat="1" ht="21" customHeight="1">
      <c r="A15" s="264">
        <v>4</v>
      </c>
      <c r="B15" s="213" t="s">
        <v>46</v>
      </c>
      <c r="C15" s="216">
        <v>4928</v>
      </c>
      <c r="D15" s="214">
        <v>1429</v>
      </c>
      <c r="E15" s="215">
        <v>0.28997564935064934</v>
      </c>
      <c r="F15" s="214">
        <v>645</v>
      </c>
      <c r="G15" s="215">
        <v>0.13088474025974026</v>
      </c>
      <c r="H15" s="214">
        <v>3041</v>
      </c>
      <c r="I15" s="215">
        <v>0.61708603896103897</v>
      </c>
      <c r="J15" s="214">
        <v>1613</v>
      </c>
      <c r="K15" s="215">
        <v>0.32731331168831168</v>
      </c>
      <c r="L15" s="214">
        <v>1</v>
      </c>
      <c r="M15" s="215">
        <v>2.0292207792207794E-4</v>
      </c>
      <c r="N15" s="214">
        <v>1259</v>
      </c>
      <c r="O15" s="215">
        <v>0.25547889610389612</v>
      </c>
      <c r="P15" s="214">
        <v>6</v>
      </c>
      <c r="Q15" s="215">
        <v>1.2175324675324675E-3</v>
      </c>
      <c r="R15" s="214">
        <v>174</v>
      </c>
      <c r="S15" s="215">
        <v>3.530844155844156E-2</v>
      </c>
    </row>
    <row r="16" spans="1:31" ht="21" customHeight="1">
      <c r="A16" s="517" t="s">
        <v>1564</v>
      </c>
      <c r="B16" s="518"/>
      <c r="C16" s="225">
        <v>8298</v>
      </c>
      <c r="D16" s="225">
        <v>1901</v>
      </c>
      <c r="E16" s="226">
        <v>0.22909134731260544</v>
      </c>
      <c r="F16" s="225">
        <v>833</v>
      </c>
      <c r="G16" s="226">
        <v>0.10038563509279344</v>
      </c>
      <c r="H16" s="225">
        <v>5207</v>
      </c>
      <c r="I16" s="226">
        <v>0.62750060255483253</v>
      </c>
      <c r="J16" s="225">
        <v>3301</v>
      </c>
      <c r="K16" s="226">
        <v>0.39780670040973731</v>
      </c>
      <c r="L16" s="225">
        <v>109</v>
      </c>
      <c r="M16" s="226">
        <v>1.3135695348276693E-2</v>
      </c>
      <c r="N16" s="225">
        <v>1866</v>
      </c>
      <c r="O16" s="226">
        <v>0.22487346348517714</v>
      </c>
      <c r="P16" s="225">
        <v>33</v>
      </c>
      <c r="Q16" s="226">
        <v>3.9768618944323935E-3</v>
      </c>
      <c r="R16" s="225">
        <v>471</v>
      </c>
      <c r="S16" s="226">
        <v>5.6760665220535071E-2</v>
      </c>
    </row>
    <row r="17" spans="1:19" s="389" customFormat="1" ht="21" customHeight="1">
      <c r="A17" s="264">
        <v>1</v>
      </c>
      <c r="B17" s="213" t="s">
        <v>35</v>
      </c>
      <c r="C17" s="216">
        <v>885</v>
      </c>
      <c r="D17" s="214">
        <v>247</v>
      </c>
      <c r="E17" s="215">
        <v>0.27909604519774012</v>
      </c>
      <c r="F17" s="214">
        <v>120</v>
      </c>
      <c r="G17" s="215">
        <v>0.13559322033898305</v>
      </c>
      <c r="H17" s="214">
        <v>425</v>
      </c>
      <c r="I17" s="215">
        <v>0.48022598870056499</v>
      </c>
      <c r="J17" s="214">
        <v>328</v>
      </c>
      <c r="K17" s="215">
        <v>0.37062146892655368</v>
      </c>
      <c r="L17" s="214">
        <v>89</v>
      </c>
      <c r="M17" s="215">
        <v>0.10056497175141244</v>
      </c>
      <c r="N17" s="214">
        <v>310</v>
      </c>
      <c r="O17" s="215">
        <v>0.35028248587570621</v>
      </c>
      <c r="P17" s="214">
        <v>18</v>
      </c>
      <c r="Q17" s="215">
        <v>2.0338983050847456E-2</v>
      </c>
      <c r="R17" s="214">
        <v>74</v>
      </c>
      <c r="S17" s="215">
        <v>8.3615819209039544E-2</v>
      </c>
    </row>
    <row r="18" spans="1:19" s="389" customFormat="1" ht="21" customHeight="1">
      <c r="A18" s="264">
        <v>2</v>
      </c>
      <c r="B18" s="213" t="s">
        <v>38</v>
      </c>
      <c r="C18" s="216">
        <v>1499</v>
      </c>
      <c r="D18" s="214">
        <v>402</v>
      </c>
      <c r="E18" s="215">
        <v>0.26817878585723814</v>
      </c>
      <c r="F18" s="214">
        <v>191</v>
      </c>
      <c r="G18" s="215">
        <v>0.12741827885256837</v>
      </c>
      <c r="H18" s="214">
        <v>924</v>
      </c>
      <c r="I18" s="215">
        <v>0.61641094062708468</v>
      </c>
      <c r="J18" s="214">
        <v>531</v>
      </c>
      <c r="K18" s="215">
        <v>0.35423615743829218</v>
      </c>
      <c r="L18" s="214">
        <v>3</v>
      </c>
      <c r="M18" s="215">
        <v>2.0013342228152103E-3</v>
      </c>
      <c r="N18" s="214">
        <v>410</v>
      </c>
      <c r="O18" s="215">
        <v>0.27351567711807873</v>
      </c>
      <c r="P18" s="214">
        <v>1</v>
      </c>
      <c r="Q18" s="215">
        <v>6.6711140760506999E-4</v>
      </c>
      <c r="R18" s="214">
        <v>79</v>
      </c>
      <c r="S18" s="215">
        <v>5.2701801200800535E-2</v>
      </c>
    </row>
    <row r="19" spans="1:19" s="10" customFormat="1" ht="21" customHeight="1">
      <c r="A19" s="264">
        <v>3</v>
      </c>
      <c r="B19" s="213" t="s">
        <v>40</v>
      </c>
      <c r="C19" s="216">
        <v>2817</v>
      </c>
      <c r="D19" s="214">
        <v>622</v>
      </c>
      <c r="E19" s="215">
        <v>0.2208022719204828</v>
      </c>
      <c r="F19" s="214">
        <v>265</v>
      </c>
      <c r="G19" s="215">
        <v>9.4071707490237841E-2</v>
      </c>
      <c r="H19" s="214">
        <v>1818</v>
      </c>
      <c r="I19" s="215">
        <v>0.64536741214057503</v>
      </c>
      <c r="J19" s="214">
        <v>1086</v>
      </c>
      <c r="K19" s="215">
        <v>0.3855165069222577</v>
      </c>
      <c r="L19" s="214">
        <v>17</v>
      </c>
      <c r="M19" s="215">
        <v>6.0347887823926161E-3</v>
      </c>
      <c r="N19" s="214">
        <v>675</v>
      </c>
      <c r="O19" s="215">
        <v>0.23961661341853036</v>
      </c>
      <c r="P19" s="214">
        <v>11</v>
      </c>
      <c r="Q19" s="215">
        <v>3.9048633297834577E-3</v>
      </c>
      <c r="R19" s="214">
        <v>145</v>
      </c>
      <c r="S19" s="215">
        <v>5.1473198438054667E-2</v>
      </c>
    </row>
    <row r="20" spans="1:19" s="389" customFormat="1" ht="21" customHeight="1">
      <c r="A20" s="264">
        <v>4</v>
      </c>
      <c r="B20" s="213" t="s">
        <v>41</v>
      </c>
      <c r="C20" s="216">
        <v>2144</v>
      </c>
      <c r="D20" s="214">
        <v>439</v>
      </c>
      <c r="E20" s="215">
        <v>0.20475746268656717</v>
      </c>
      <c r="F20" s="214">
        <v>179</v>
      </c>
      <c r="G20" s="215">
        <v>8.3488805970149252E-2</v>
      </c>
      <c r="H20" s="214">
        <v>1446</v>
      </c>
      <c r="I20" s="215">
        <v>0.67444029850746268</v>
      </c>
      <c r="J20" s="214">
        <v>870</v>
      </c>
      <c r="K20" s="215">
        <v>0.40578358208955223</v>
      </c>
      <c r="L20" s="214">
        <v>0</v>
      </c>
      <c r="M20" s="215">
        <v>0</v>
      </c>
      <c r="N20" s="214">
        <v>360</v>
      </c>
      <c r="O20" s="215">
        <v>0.16791044776119404</v>
      </c>
      <c r="P20" s="214">
        <v>2</v>
      </c>
      <c r="Q20" s="215">
        <v>9.3283582089552237E-4</v>
      </c>
      <c r="R20" s="214">
        <v>116</v>
      </c>
      <c r="S20" s="215">
        <v>5.4104477611940295E-2</v>
      </c>
    </row>
    <row r="21" spans="1:19" s="20" customFormat="1" ht="21" customHeight="1">
      <c r="A21" s="264">
        <v>5</v>
      </c>
      <c r="B21" s="213" t="s">
        <v>44</v>
      </c>
      <c r="C21" s="216">
        <v>953</v>
      </c>
      <c r="D21" s="214">
        <v>191</v>
      </c>
      <c r="E21" s="215">
        <v>0.20041972717733472</v>
      </c>
      <c r="F21" s="214">
        <v>78</v>
      </c>
      <c r="G21" s="215">
        <v>8.1846799580272828E-2</v>
      </c>
      <c r="H21" s="214">
        <v>594</v>
      </c>
      <c r="I21" s="215">
        <v>0.62329485834207765</v>
      </c>
      <c r="J21" s="214">
        <v>486</v>
      </c>
      <c r="K21" s="215">
        <v>0.50996852046169994</v>
      </c>
      <c r="L21" s="214">
        <v>0</v>
      </c>
      <c r="M21" s="215">
        <v>0</v>
      </c>
      <c r="N21" s="214">
        <v>111</v>
      </c>
      <c r="O21" s="215">
        <v>0.11647429171038824</v>
      </c>
      <c r="P21" s="214">
        <v>1</v>
      </c>
      <c r="Q21" s="215">
        <v>1.0493179433368311E-3</v>
      </c>
      <c r="R21" s="214">
        <v>57</v>
      </c>
      <c r="S21" s="215">
        <v>5.9811122770199371E-2</v>
      </c>
    </row>
    <row r="22" spans="1:19" s="13" customFormat="1" ht="21" customHeight="1">
      <c r="A22" s="519" t="s">
        <v>1565</v>
      </c>
      <c r="B22" s="519"/>
      <c r="C22" s="221">
        <v>81524</v>
      </c>
      <c r="D22" s="221">
        <v>25746</v>
      </c>
      <c r="E22" s="222">
        <v>0.31580884156812716</v>
      </c>
      <c r="F22" s="221">
        <v>12474</v>
      </c>
      <c r="G22" s="222">
        <v>0.15301015651832589</v>
      </c>
      <c r="H22" s="221">
        <v>55792</v>
      </c>
      <c r="I22" s="222">
        <v>0.68436288700260051</v>
      </c>
      <c r="J22" s="221">
        <v>23850</v>
      </c>
      <c r="K22" s="222">
        <v>0.29255188656101272</v>
      </c>
      <c r="L22" s="221">
        <v>1500</v>
      </c>
      <c r="M22" s="222">
        <v>1.839948972081841E-2</v>
      </c>
      <c r="N22" s="221">
        <v>18144</v>
      </c>
      <c r="O22" s="222">
        <v>0.22256022766301947</v>
      </c>
      <c r="P22" s="221">
        <v>222</v>
      </c>
      <c r="Q22" s="222">
        <v>2.7231244786811246E-3</v>
      </c>
      <c r="R22" s="221">
        <v>4079</v>
      </c>
      <c r="S22" s="222">
        <v>5.0034345714145528E-2</v>
      </c>
    </row>
    <row r="23" spans="1:19" s="389" customFormat="1" ht="21" customHeight="1">
      <c r="A23" s="516" t="s">
        <v>1557</v>
      </c>
      <c r="B23" s="516"/>
      <c r="C23" s="227">
        <v>11813</v>
      </c>
      <c r="D23" s="227">
        <v>4101</v>
      </c>
      <c r="E23" s="228">
        <v>0.34715990857529838</v>
      </c>
      <c r="F23" s="227">
        <v>2120</v>
      </c>
      <c r="G23" s="228">
        <v>0.17946330314060779</v>
      </c>
      <c r="H23" s="227">
        <v>7720</v>
      </c>
      <c r="I23" s="228">
        <v>0.65351731143655301</v>
      </c>
      <c r="J23" s="227">
        <v>3468</v>
      </c>
      <c r="K23" s="228">
        <v>0.29357487513756031</v>
      </c>
      <c r="L23" s="227">
        <v>210</v>
      </c>
      <c r="M23" s="228">
        <v>1.7777025311097944E-2</v>
      </c>
      <c r="N23" s="227">
        <v>2674</v>
      </c>
      <c r="O23" s="228">
        <v>0.22636078896131381</v>
      </c>
      <c r="P23" s="227">
        <v>20</v>
      </c>
      <c r="Q23" s="228">
        <v>1.6930500296283755E-3</v>
      </c>
      <c r="R23" s="227">
        <v>429</v>
      </c>
      <c r="S23" s="228">
        <v>3.6315923135528658E-2</v>
      </c>
    </row>
    <row r="24" spans="1:19" s="10" customFormat="1" ht="21" customHeight="1">
      <c r="A24" s="264">
        <v>1</v>
      </c>
      <c r="B24" s="213" t="s">
        <v>12</v>
      </c>
      <c r="C24" s="216">
        <v>2727</v>
      </c>
      <c r="D24" s="214">
        <v>914</v>
      </c>
      <c r="E24" s="215">
        <v>0.33516685001833518</v>
      </c>
      <c r="F24" s="214">
        <v>439</v>
      </c>
      <c r="G24" s="215">
        <v>0.16098276494316099</v>
      </c>
      <c r="H24" s="214">
        <v>1760</v>
      </c>
      <c r="I24" s="215">
        <v>0.64539787312064545</v>
      </c>
      <c r="J24" s="214">
        <v>898</v>
      </c>
      <c r="K24" s="215">
        <v>0.32929959662632929</v>
      </c>
      <c r="L24" s="214">
        <v>0</v>
      </c>
      <c r="M24" s="215">
        <v>0</v>
      </c>
      <c r="N24" s="214">
        <v>546</v>
      </c>
      <c r="O24" s="215">
        <v>0.20022002200220021</v>
      </c>
      <c r="P24" s="214">
        <v>4</v>
      </c>
      <c r="Q24" s="215">
        <v>1.4668133480014668E-3</v>
      </c>
      <c r="R24" s="214">
        <v>105</v>
      </c>
      <c r="S24" s="215">
        <v>3.8503850385038507E-2</v>
      </c>
    </row>
    <row r="25" spans="1:19" s="389" customFormat="1" ht="21" customHeight="1">
      <c r="A25" s="264">
        <v>2</v>
      </c>
      <c r="B25" s="213" t="s">
        <v>13</v>
      </c>
      <c r="C25" s="216">
        <v>1581</v>
      </c>
      <c r="D25" s="214">
        <v>543</v>
      </c>
      <c r="E25" s="215">
        <v>0.34345351043643263</v>
      </c>
      <c r="F25" s="214">
        <v>291</v>
      </c>
      <c r="G25" s="215">
        <v>0.18406072106261859</v>
      </c>
      <c r="H25" s="214">
        <v>897</v>
      </c>
      <c r="I25" s="215">
        <v>0.56736242884250476</v>
      </c>
      <c r="J25" s="214">
        <v>559</v>
      </c>
      <c r="K25" s="215">
        <v>0.35357368753953194</v>
      </c>
      <c r="L25" s="214">
        <v>0</v>
      </c>
      <c r="M25" s="215">
        <v>0</v>
      </c>
      <c r="N25" s="214">
        <v>284</v>
      </c>
      <c r="O25" s="215">
        <v>0.17963314358001264</v>
      </c>
      <c r="P25" s="214">
        <v>0</v>
      </c>
      <c r="Q25" s="215">
        <v>0</v>
      </c>
      <c r="R25" s="214">
        <v>115</v>
      </c>
      <c r="S25" s="215">
        <v>7.2738772928526249E-2</v>
      </c>
    </row>
    <row r="26" spans="1:19" s="389" customFormat="1" ht="21" customHeight="1">
      <c r="A26" s="264">
        <v>3</v>
      </c>
      <c r="B26" s="213" t="s">
        <v>15</v>
      </c>
      <c r="C26" s="216">
        <v>3097</v>
      </c>
      <c r="D26" s="214">
        <v>1103</v>
      </c>
      <c r="E26" s="215">
        <v>0.35615111398127219</v>
      </c>
      <c r="F26" s="214">
        <v>591</v>
      </c>
      <c r="G26" s="215">
        <v>0.19082983532450759</v>
      </c>
      <c r="H26" s="214">
        <v>2110</v>
      </c>
      <c r="I26" s="215">
        <v>0.68130448821440104</v>
      </c>
      <c r="J26" s="214">
        <v>900</v>
      </c>
      <c r="K26" s="215">
        <v>0.29060381013884407</v>
      </c>
      <c r="L26" s="214">
        <v>3</v>
      </c>
      <c r="M26" s="215">
        <v>9.686793671294801E-4</v>
      </c>
      <c r="N26" s="214">
        <v>721</v>
      </c>
      <c r="O26" s="215">
        <v>0.23280594123345172</v>
      </c>
      <c r="P26" s="214">
        <v>3</v>
      </c>
      <c r="Q26" s="215">
        <v>9.686793671294801E-4</v>
      </c>
      <c r="R26" s="214">
        <v>97</v>
      </c>
      <c r="S26" s="215">
        <v>3.1320632870519859E-2</v>
      </c>
    </row>
    <row r="27" spans="1:19" s="389" customFormat="1" ht="21" customHeight="1">
      <c r="A27" s="264">
        <v>4</v>
      </c>
      <c r="B27" s="213" t="s">
        <v>42</v>
      </c>
      <c r="C27" s="216">
        <v>2384</v>
      </c>
      <c r="D27" s="214">
        <v>873</v>
      </c>
      <c r="E27" s="215">
        <v>0.36619127516778521</v>
      </c>
      <c r="F27" s="214">
        <v>474</v>
      </c>
      <c r="G27" s="215">
        <v>0.1988255033557047</v>
      </c>
      <c r="H27" s="214">
        <v>1547</v>
      </c>
      <c r="I27" s="215">
        <v>0.64890939597315433</v>
      </c>
      <c r="J27" s="214">
        <v>569</v>
      </c>
      <c r="K27" s="215">
        <v>0.2386744966442953</v>
      </c>
      <c r="L27" s="214">
        <v>173</v>
      </c>
      <c r="M27" s="215">
        <v>7.2567114093959731E-2</v>
      </c>
      <c r="N27" s="214">
        <v>676</v>
      </c>
      <c r="O27" s="215">
        <v>0.28355704697986578</v>
      </c>
      <c r="P27" s="214">
        <v>4</v>
      </c>
      <c r="Q27" s="215">
        <v>1.6778523489932886E-3</v>
      </c>
      <c r="R27" s="214">
        <v>59</v>
      </c>
      <c r="S27" s="215">
        <v>2.4748322147651006E-2</v>
      </c>
    </row>
    <row r="28" spans="1:19" s="389" customFormat="1" ht="21" customHeight="1">
      <c r="A28" s="264">
        <v>5</v>
      </c>
      <c r="B28" s="213" t="s">
        <v>61</v>
      </c>
      <c r="C28" s="216">
        <v>2024</v>
      </c>
      <c r="D28" s="214">
        <v>668</v>
      </c>
      <c r="E28" s="215">
        <v>0.33003952569169959</v>
      </c>
      <c r="F28" s="214">
        <v>325</v>
      </c>
      <c r="G28" s="215">
        <v>0.16057312252964426</v>
      </c>
      <c r="H28" s="214">
        <v>1406</v>
      </c>
      <c r="I28" s="215">
        <v>0.69466403162055335</v>
      </c>
      <c r="J28" s="214">
        <v>542</v>
      </c>
      <c r="K28" s="215">
        <v>0.26778656126482214</v>
      </c>
      <c r="L28" s="214">
        <v>34</v>
      </c>
      <c r="M28" s="215">
        <v>1.6798418972332016E-2</v>
      </c>
      <c r="N28" s="214">
        <v>447</v>
      </c>
      <c r="O28" s="215">
        <v>0.2208498023715415</v>
      </c>
      <c r="P28" s="214">
        <v>9</v>
      </c>
      <c r="Q28" s="215">
        <v>4.4466403162055339E-3</v>
      </c>
      <c r="R28" s="214">
        <v>53</v>
      </c>
      <c r="S28" s="215">
        <v>2.6185770750988144E-2</v>
      </c>
    </row>
    <row r="29" spans="1:19" s="19" customFormat="1" ht="21" customHeight="1">
      <c r="A29" s="516" t="s">
        <v>1558</v>
      </c>
      <c r="B29" s="516"/>
      <c r="C29" s="227">
        <v>13139</v>
      </c>
      <c r="D29" s="227">
        <v>4745</v>
      </c>
      <c r="E29" s="228">
        <v>0.36113859502245227</v>
      </c>
      <c r="F29" s="227">
        <v>2503</v>
      </c>
      <c r="G29" s="228">
        <v>0.19050156024050535</v>
      </c>
      <c r="H29" s="227">
        <v>8782</v>
      </c>
      <c r="I29" s="228">
        <v>0.66839181064007913</v>
      </c>
      <c r="J29" s="227">
        <v>3572</v>
      </c>
      <c r="K29" s="228">
        <v>0.27186239439835602</v>
      </c>
      <c r="L29" s="227">
        <v>123</v>
      </c>
      <c r="M29" s="228">
        <v>9.3614430321942305E-3</v>
      </c>
      <c r="N29" s="227">
        <v>2965</v>
      </c>
      <c r="O29" s="228">
        <v>0.22566405358094224</v>
      </c>
      <c r="P29" s="227">
        <v>65</v>
      </c>
      <c r="Q29" s="228">
        <v>4.9471040414034552E-3</v>
      </c>
      <c r="R29" s="227">
        <v>691</v>
      </c>
      <c r="S29" s="228">
        <v>5.2591521424765961E-2</v>
      </c>
    </row>
    <row r="30" spans="1:19" ht="21" customHeight="1">
      <c r="A30" s="264">
        <v>1</v>
      </c>
      <c r="B30" s="213" t="s">
        <v>17</v>
      </c>
      <c r="C30" s="216">
        <v>2893</v>
      </c>
      <c r="D30" s="214">
        <v>1148</v>
      </c>
      <c r="E30" s="215">
        <v>0.39681991012789491</v>
      </c>
      <c r="F30" s="214">
        <v>666</v>
      </c>
      <c r="G30" s="215">
        <v>0.23021085378499828</v>
      </c>
      <c r="H30" s="214">
        <v>2061</v>
      </c>
      <c r="I30" s="215">
        <v>0.71240926374006219</v>
      </c>
      <c r="J30" s="214">
        <v>643</v>
      </c>
      <c r="K30" s="215">
        <v>0.22226062910473557</v>
      </c>
      <c r="L30" s="214">
        <v>0</v>
      </c>
      <c r="M30" s="215">
        <v>0</v>
      </c>
      <c r="N30" s="214">
        <v>501</v>
      </c>
      <c r="O30" s="215">
        <v>0.17317663325267887</v>
      </c>
      <c r="P30" s="214">
        <v>3</v>
      </c>
      <c r="Q30" s="215">
        <v>1.0369858278603526E-3</v>
      </c>
      <c r="R30" s="214">
        <v>69</v>
      </c>
      <c r="S30" s="215">
        <v>2.3850674040788108E-2</v>
      </c>
    </row>
    <row r="31" spans="1:19" s="389" customFormat="1" ht="21" customHeight="1">
      <c r="A31" s="264">
        <v>2</v>
      </c>
      <c r="B31" s="213" t="s">
        <v>18</v>
      </c>
      <c r="C31" s="216">
        <v>2991</v>
      </c>
      <c r="D31" s="214">
        <v>1175</v>
      </c>
      <c r="E31" s="215">
        <v>0.39284520227348713</v>
      </c>
      <c r="F31" s="214">
        <v>570</v>
      </c>
      <c r="G31" s="215">
        <v>0.1905717151454363</v>
      </c>
      <c r="H31" s="214">
        <v>2031</v>
      </c>
      <c r="I31" s="215">
        <v>0.67903711133400202</v>
      </c>
      <c r="J31" s="214">
        <v>804</v>
      </c>
      <c r="K31" s="215">
        <v>0.26880641925777332</v>
      </c>
      <c r="L31" s="214">
        <v>0</v>
      </c>
      <c r="M31" s="215">
        <v>0</v>
      </c>
      <c r="N31" s="214">
        <v>668</v>
      </c>
      <c r="O31" s="215">
        <v>0.22333667669675694</v>
      </c>
      <c r="P31" s="214">
        <v>11</v>
      </c>
      <c r="Q31" s="215">
        <v>3.6776997659645604E-3</v>
      </c>
      <c r="R31" s="214">
        <v>111</v>
      </c>
      <c r="S31" s="215">
        <v>3.7111334002006016E-2</v>
      </c>
    </row>
    <row r="32" spans="1:19" s="389" customFormat="1" ht="21" customHeight="1">
      <c r="A32" s="264">
        <v>3</v>
      </c>
      <c r="B32" s="213" t="s">
        <v>20</v>
      </c>
      <c r="C32" s="216">
        <v>2390</v>
      </c>
      <c r="D32" s="214">
        <v>917</v>
      </c>
      <c r="E32" s="215">
        <v>0.38368200836820082</v>
      </c>
      <c r="F32" s="214">
        <v>500</v>
      </c>
      <c r="G32" s="215">
        <v>0.20920502092050208</v>
      </c>
      <c r="H32" s="214">
        <v>1496</v>
      </c>
      <c r="I32" s="215">
        <v>0.6259414225941422</v>
      </c>
      <c r="J32" s="214">
        <v>577</v>
      </c>
      <c r="K32" s="215">
        <v>0.24142259414225942</v>
      </c>
      <c r="L32" s="214">
        <v>47</v>
      </c>
      <c r="M32" s="215">
        <v>1.9665271966527197E-2</v>
      </c>
      <c r="N32" s="214">
        <v>657</v>
      </c>
      <c r="O32" s="215">
        <v>0.27489539748953973</v>
      </c>
      <c r="P32" s="214">
        <v>29</v>
      </c>
      <c r="Q32" s="215">
        <v>1.2133891213389121E-2</v>
      </c>
      <c r="R32" s="214">
        <v>171</v>
      </c>
      <c r="S32" s="215">
        <v>7.1548117154811713E-2</v>
      </c>
    </row>
    <row r="33" spans="1:19" s="10" customFormat="1" ht="21" customHeight="1">
      <c r="A33" s="264">
        <v>4</v>
      </c>
      <c r="B33" s="213" t="s">
        <v>21</v>
      </c>
      <c r="C33" s="216">
        <v>1724</v>
      </c>
      <c r="D33" s="214">
        <v>577</v>
      </c>
      <c r="E33" s="215">
        <v>0.33468677494199534</v>
      </c>
      <c r="F33" s="214">
        <v>318</v>
      </c>
      <c r="G33" s="215">
        <v>0.18445475638051045</v>
      </c>
      <c r="H33" s="214">
        <v>1182</v>
      </c>
      <c r="I33" s="215">
        <v>0.68561484918793503</v>
      </c>
      <c r="J33" s="214">
        <v>493</v>
      </c>
      <c r="K33" s="215">
        <v>0.28596287703016243</v>
      </c>
      <c r="L33" s="214">
        <v>0</v>
      </c>
      <c r="M33" s="215">
        <v>0</v>
      </c>
      <c r="N33" s="214">
        <v>418</v>
      </c>
      <c r="O33" s="215">
        <v>0.24245939675174014</v>
      </c>
      <c r="P33" s="214">
        <v>1</v>
      </c>
      <c r="Q33" s="215">
        <v>5.8004640371229696E-4</v>
      </c>
      <c r="R33" s="214">
        <v>111</v>
      </c>
      <c r="S33" s="215">
        <v>6.4385150812064959E-2</v>
      </c>
    </row>
    <row r="34" spans="1:19" s="389" customFormat="1" ht="21" customHeight="1">
      <c r="A34" s="264">
        <v>5</v>
      </c>
      <c r="B34" s="213" t="s">
        <v>47</v>
      </c>
      <c r="C34" s="216">
        <v>1069</v>
      </c>
      <c r="D34" s="214">
        <v>452</v>
      </c>
      <c r="E34" s="215">
        <v>0.42282507015902715</v>
      </c>
      <c r="F34" s="214">
        <v>240</v>
      </c>
      <c r="G34" s="215">
        <v>0.22450888681010289</v>
      </c>
      <c r="H34" s="214">
        <v>468</v>
      </c>
      <c r="I34" s="215">
        <v>0.43779232927970063</v>
      </c>
      <c r="J34" s="214">
        <v>326</v>
      </c>
      <c r="K34" s="215">
        <v>0.30495790458372313</v>
      </c>
      <c r="L34" s="214">
        <v>76</v>
      </c>
      <c r="M34" s="215">
        <v>7.1094480823199246E-2</v>
      </c>
      <c r="N34" s="214">
        <v>318</v>
      </c>
      <c r="O34" s="215">
        <v>0.29747427502338636</v>
      </c>
      <c r="P34" s="214">
        <v>10</v>
      </c>
      <c r="Q34" s="215">
        <v>9.3545369504209538E-3</v>
      </c>
      <c r="R34" s="214">
        <v>83</v>
      </c>
      <c r="S34" s="215">
        <v>7.7642656688493919E-2</v>
      </c>
    </row>
    <row r="35" spans="1:19" s="19" customFormat="1" ht="21" customHeight="1">
      <c r="A35" s="263">
        <v>6</v>
      </c>
      <c r="B35" s="209" t="s">
        <v>19</v>
      </c>
      <c r="C35" s="216">
        <v>2072</v>
      </c>
      <c r="D35" s="210">
        <v>476</v>
      </c>
      <c r="E35" s="211">
        <v>0.22972972972972974</v>
      </c>
      <c r="F35" s="210">
        <v>209</v>
      </c>
      <c r="G35" s="211">
        <v>0.10086872586872588</v>
      </c>
      <c r="H35" s="210">
        <v>1544</v>
      </c>
      <c r="I35" s="211">
        <v>0.74517374517374513</v>
      </c>
      <c r="J35" s="210">
        <v>729</v>
      </c>
      <c r="K35" s="211">
        <v>0.35183397683397682</v>
      </c>
      <c r="L35" s="210">
        <v>0</v>
      </c>
      <c r="M35" s="211">
        <v>0</v>
      </c>
      <c r="N35" s="210">
        <v>403</v>
      </c>
      <c r="O35" s="211">
        <v>0.1944980694980695</v>
      </c>
      <c r="P35" s="210">
        <v>11</v>
      </c>
      <c r="Q35" s="211">
        <v>5.3088803088803087E-3</v>
      </c>
      <c r="R35" s="210">
        <v>146</v>
      </c>
      <c r="S35" s="211">
        <v>7.0463320463320461E-2</v>
      </c>
    </row>
    <row r="36" spans="1:19" ht="21" customHeight="1">
      <c r="A36" s="516" t="s">
        <v>1559</v>
      </c>
      <c r="B36" s="516"/>
      <c r="C36" s="227">
        <v>29759</v>
      </c>
      <c r="D36" s="227">
        <v>8391</v>
      </c>
      <c r="E36" s="228">
        <v>0.28196511979569205</v>
      </c>
      <c r="F36" s="227">
        <v>3861</v>
      </c>
      <c r="G36" s="228">
        <v>0.12974226284485366</v>
      </c>
      <c r="H36" s="227">
        <v>21163</v>
      </c>
      <c r="I36" s="228">
        <v>0.71114620786988814</v>
      </c>
      <c r="J36" s="227">
        <v>8999</v>
      </c>
      <c r="K36" s="228">
        <v>0.30239591384119091</v>
      </c>
      <c r="L36" s="227">
        <v>664</v>
      </c>
      <c r="M36" s="228">
        <v>2.2312577707584259E-2</v>
      </c>
      <c r="N36" s="227">
        <v>6130</v>
      </c>
      <c r="O36" s="228">
        <v>0.20598810443899324</v>
      </c>
      <c r="P36" s="227">
        <v>45</v>
      </c>
      <c r="Q36" s="228">
        <v>1.5121475856043551E-3</v>
      </c>
      <c r="R36" s="227">
        <v>1552</v>
      </c>
      <c r="S36" s="228">
        <v>5.2152290063510201E-2</v>
      </c>
    </row>
    <row r="37" spans="1:19" s="389" customFormat="1" ht="21" customHeight="1">
      <c r="A37" s="264">
        <v>1</v>
      </c>
      <c r="B37" s="213" t="s">
        <v>26</v>
      </c>
      <c r="C37" s="216">
        <v>895</v>
      </c>
      <c r="D37" s="214">
        <v>299</v>
      </c>
      <c r="E37" s="215">
        <v>0.33407821229050277</v>
      </c>
      <c r="F37" s="214">
        <v>150</v>
      </c>
      <c r="G37" s="215">
        <v>0.16759776536312848</v>
      </c>
      <c r="H37" s="214">
        <v>598</v>
      </c>
      <c r="I37" s="215">
        <v>0.66815642458100555</v>
      </c>
      <c r="J37" s="214">
        <v>301</v>
      </c>
      <c r="K37" s="215">
        <v>0.33631284916201115</v>
      </c>
      <c r="L37" s="214">
        <v>0</v>
      </c>
      <c r="M37" s="215">
        <v>0</v>
      </c>
      <c r="N37" s="214">
        <v>150</v>
      </c>
      <c r="O37" s="215">
        <v>0.16759776536312848</v>
      </c>
      <c r="P37" s="214">
        <v>0</v>
      </c>
      <c r="Q37" s="215">
        <v>0</v>
      </c>
      <c r="R37" s="214">
        <v>28</v>
      </c>
      <c r="S37" s="215">
        <v>3.128491620111732E-2</v>
      </c>
    </row>
    <row r="38" spans="1:19" s="10" customFormat="1" ht="21" customHeight="1">
      <c r="A38" s="264">
        <v>2</v>
      </c>
      <c r="B38" s="213" t="s">
        <v>27</v>
      </c>
      <c r="C38" s="216">
        <v>2198</v>
      </c>
      <c r="D38" s="214">
        <v>600</v>
      </c>
      <c r="E38" s="215">
        <v>0.27297543221110099</v>
      </c>
      <c r="F38" s="214">
        <v>266</v>
      </c>
      <c r="G38" s="215">
        <v>0.12101910828025478</v>
      </c>
      <c r="H38" s="214">
        <v>1620</v>
      </c>
      <c r="I38" s="215">
        <v>0.73703366696997274</v>
      </c>
      <c r="J38" s="214">
        <v>668</v>
      </c>
      <c r="K38" s="215">
        <v>0.30391264786169248</v>
      </c>
      <c r="L38" s="214">
        <v>214</v>
      </c>
      <c r="M38" s="215">
        <v>9.7361237488626018E-2</v>
      </c>
      <c r="N38" s="214">
        <v>483</v>
      </c>
      <c r="O38" s="215">
        <v>0.21974522292993631</v>
      </c>
      <c r="P38" s="214">
        <v>9</v>
      </c>
      <c r="Q38" s="215">
        <v>4.0946314831665151E-3</v>
      </c>
      <c r="R38" s="214">
        <v>83</v>
      </c>
      <c r="S38" s="215">
        <v>3.7761601455868973E-2</v>
      </c>
    </row>
    <row r="39" spans="1:19" s="389" customFormat="1" ht="21" customHeight="1">
      <c r="A39" s="264">
        <v>3</v>
      </c>
      <c r="B39" s="213" t="s">
        <v>28</v>
      </c>
      <c r="C39" s="216">
        <v>1419</v>
      </c>
      <c r="D39" s="214">
        <v>569</v>
      </c>
      <c r="E39" s="215">
        <v>0.4009866102889359</v>
      </c>
      <c r="F39" s="214">
        <v>283</v>
      </c>
      <c r="G39" s="215">
        <v>0.19943622269203665</v>
      </c>
      <c r="H39" s="214">
        <v>980</v>
      </c>
      <c r="I39" s="215">
        <v>0.69062720225510921</v>
      </c>
      <c r="J39" s="214">
        <v>338</v>
      </c>
      <c r="K39" s="215">
        <v>0.23819591261451725</v>
      </c>
      <c r="L39" s="214">
        <v>213</v>
      </c>
      <c r="M39" s="215">
        <v>0.15010570824524314</v>
      </c>
      <c r="N39" s="214">
        <v>291</v>
      </c>
      <c r="O39" s="215">
        <v>0.20507399577167018</v>
      </c>
      <c r="P39" s="214">
        <v>2</v>
      </c>
      <c r="Q39" s="215">
        <v>1.4094432699083862E-3</v>
      </c>
      <c r="R39" s="214">
        <v>77</v>
      </c>
      <c r="S39" s="215">
        <v>5.4263565891472867E-2</v>
      </c>
    </row>
    <row r="40" spans="1:19" s="389" customFormat="1" ht="21" customHeight="1">
      <c r="A40" s="264">
        <v>4</v>
      </c>
      <c r="B40" s="213" t="s">
        <v>107</v>
      </c>
      <c r="C40" s="216">
        <v>3211</v>
      </c>
      <c r="D40" s="214">
        <v>1049</v>
      </c>
      <c r="E40" s="215">
        <v>0.32668950482715664</v>
      </c>
      <c r="F40" s="214">
        <v>538</v>
      </c>
      <c r="G40" s="215">
        <v>0.16754905014014326</v>
      </c>
      <c r="H40" s="214">
        <v>2320</v>
      </c>
      <c r="I40" s="215">
        <v>0.72251635004671444</v>
      </c>
      <c r="J40" s="214">
        <v>878</v>
      </c>
      <c r="K40" s="215">
        <v>0.27343506695733416</v>
      </c>
      <c r="L40" s="214">
        <v>39</v>
      </c>
      <c r="M40" s="215">
        <v>1.2145748987854251E-2</v>
      </c>
      <c r="N40" s="214">
        <v>596</v>
      </c>
      <c r="O40" s="215">
        <v>0.18561195889131113</v>
      </c>
      <c r="P40" s="214">
        <v>2</v>
      </c>
      <c r="Q40" s="215">
        <v>6.228589224540642E-4</v>
      </c>
      <c r="R40" s="214">
        <v>61</v>
      </c>
      <c r="S40" s="215">
        <v>1.8997197134848955E-2</v>
      </c>
    </row>
    <row r="41" spans="1:19" s="389" customFormat="1" ht="21" customHeight="1">
      <c r="A41" s="264">
        <v>5</v>
      </c>
      <c r="B41" s="213" t="s">
        <v>29</v>
      </c>
      <c r="C41" s="216">
        <v>8105</v>
      </c>
      <c r="D41" s="214">
        <v>2512</v>
      </c>
      <c r="E41" s="215">
        <v>0.30993214065391733</v>
      </c>
      <c r="F41" s="214">
        <v>1162</v>
      </c>
      <c r="G41" s="215">
        <v>0.14336829117828501</v>
      </c>
      <c r="H41" s="214">
        <v>5701</v>
      </c>
      <c r="I41" s="215">
        <v>0.70339296730413325</v>
      </c>
      <c r="J41" s="214">
        <v>2205</v>
      </c>
      <c r="K41" s="215">
        <v>0.27205428747686611</v>
      </c>
      <c r="L41" s="214">
        <v>5</v>
      </c>
      <c r="M41" s="215">
        <v>6.1690314620604567E-4</v>
      </c>
      <c r="N41" s="214">
        <v>1722</v>
      </c>
      <c r="O41" s="215">
        <v>0.21246144355336213</v>
      </c>
      <c r="P41" s="214">
        <v>9</v>
      </c>
      <c r="Q41" s="215">
        <v>1.1104256631708821E-3</v>
      </c>
      <c r="R41" s="214">
        <v>298</v>
      </c>
      <c r="S41" s="215">
        <v>3.6767427513880319E-2</v>
      </c>
    </row>
    <row r="42" spans="1:19" s="389" customFormat="1" ht="21" customHeight="1">
      <c r="A42" s="264">
        <v>6</v>
      </c>
      <c r="B42" s="213" t="s">
        <v>30</v>
      </c>
      <c r="C42" s="216">
        <v>2877</v>
      </c>
      <c r="D42" s="214">
        <v>802</v>
      </c>
      <c r="E42" s="215">
        <v>0.27876259993048313</v>
      </c>
      <c r="F42" s="214">
        <v>371</v>
      </c>
      <c r="G42" s="215">
        <v>0.12895377128953772</v>
      </c>
      <c r="H42" s="214">
        <v>2118</v>
      </c>
      <c r="I42" s="215">
        <v>0.73618352450469238</v>
      </c>
      <c r="J42" s="214">
        <v>864</v>
      </c>
      <c r="K42" s="215">
        <v>0.30031282586027114</v>
      </c>
      <c r="L42" s="214">
        <v>0</v>
      </c>
      <c r="M42" s="215">
        <v>0</v>
      </c>
      <c r="N42" s="214">
        <v>537</v>
      </c>
      <c r="O42" s="215">
        <v>0.18665276329509906</v>
      </c>
      <c r="P42" s="214">
        <v>1</v>
      </c>
      <c r="Q42" s="215">
        <v>3.4758428919012862E-4</v>
      </c>
      <c r="R42" s="214">
        <v>109</v>
      </c>
      <c r="S42" s="215">
        <v>3.788668752172402E-2</v>
      </c>
    </row>
    <row r="43" spans="1:19" s="389" customFormat="1" ht="21" customHeight="1">
      <c r="A43" s="264">
        <v>7</v>
      </c>
      <c r="B43" s="213" t="s">
        <v>31</v>
      </c>
      <c r="C43" s="216">
        <v>1322</v>
      </c>
      <c r="D43" s="214">
        <v>433</v>
      </c>
      <c r="E43" s="215">
        <v>0.32753403933434189</v>
      </c>
      <c r="F43" s="214">
        <v>201</v>
      </c>
      <c r="G43" s="215">
        <v>0.15204236006051436</v>
      </c>
      <c r="H43" s="214">
        <v>887</v>
      </c>
      <c r="I43" s="215">
        <v>0.67095310136157338</v>
      </c>
      <c r="J43" s="214">
        <v>379</v>
      </c>
      <c r="K43" s="215">
        <v>0.28668683812405449</v>
      </c>
      <c r="L43" s="214">
        <v>170</v>
      </c>
      <c r="M43" s="215">
        <v>0.12859304084720122</v>
      </c>
      <c r="N43" s="214">
        <v>299</v>
      </c>
      <c r="O43" s="215">
        <v>0.22617246596066565</v>
      </c>
      <c r="P43" s="214">
        <v>12</v>
      </c>
      <c r="Q43" s="215">
        <v>9.0771558245083209E-3</v>
      </c>
      <c r="R43" s="214">
        <v>40</v>
      </c>
      <c r="S43" s="215">
        <v>3.0257186081694403E-2</v>
      </c>
    </row>
    <row r="44" spans="1:19" s="389" customFormat="1" ht="21" customHeight="1">
      <c r="A44" s="263">
        <v>8</v>
      </c>
      <c r="B44" s="209" t="s">
        <v>109</v>
      </c>
      <c r="C44" s="216">
        <v>9732</v>
      </c>
      <c r="D44" s="210">
        <v>2127</v>
      </c>
      <c r="E44" s="211">
        <v>0.21855733662145499</v>
      </c>
      <c r="F44" s="210">
        <v>890</v>
      </c>
      <c r="G44" s="211">
        <v>9.1450883682696257E-2</v>
      </c>
      <c r="H44" s="210">
        <v>6939</v>
      </c>
      <c r="I44" s="211">
        <v>0.71300863131935877</v>
      </c>
      <c r="J44" s="210">
        <v>3366</v>
      </c>
      <c r="K44" s="211">
        <v>0.34586929716399506</v>
      </c>
      <c r="L44" s="210">
        <v>23</v>
      </c>
      <c r="M44" s="211">
        <v>2.3633374434854091E-3</v>
      </c>
      <c r="N44" s="210">
        <v>2052</v>
      </c>
      <c r="O44" s="211">
        <v>0.21085080147965474</v>
      </c>
      <c r="P44" s="210">
        <v>10</v>
      </c>
      <c r="Q44" s="211">
        <v>1.0275380189066995E-3</v>
      </c>
      <c r="R44" s="210">
        <v>856</v>
      </c>
      <c r="S44" s="211">
        <v>8.7957254418413483E-2</v>
      </c>
    </row>
    <row r="45" spans="1:19" s="389" customFormat="1" ht="21" customHeight="1">
      <c r="A45" s="516" t="s">
        <v>1566</v>
      </c>
      <c r="B45" s="516"/>
      <c r="C45" s="227">
        <v>12054</v>
      </c>
      <c r="D45" s="227">
        <v>3548</v>
      </c>
      <c r="E45" s="228">
        <v>0.29434212709474034</v>
      </c>
      <c r="F45" s="227">
        <v>1625</v>
      </c>
      <c r="G45" s="228">
        <v>0.13481002156960345</v>
      </c>
      <c r="H45" s="227">
        <v>8559</v>
      </c>
      <c r="I45" s="228">
        <v>0.71005475360876058</v>
      </c>
      <c r="J45" s="227">
        <v>3525</v>
      </c>
      <c r="K45" s="228">
        <v>0.29243404678944751</v>
      </c>
      <c r="L45" s="227">
        <v>82</v>
      </c>
      <c r="M45" s="228">
        <v>6.8027210884353739E-3</v>
      </c>
      <c r="N45" s="227">
        <v>2889</v>
      </c>
      <c r="O45" s="228">
        <v>0.23967147834743655</v>
      </c>
      <c r="P45" s="227">
        <v>26</v>
      </c>
      <c r="Q45" s="228">
        <v>2.1569603451136554E-3</v>
      </c>
      <c r="R45" s="227">
        <v>637</v>
      </c>
      <c r="S45" s="228">
        <v>5.2845528455284556E-2</v>
      </c>
    </row>
    <row r="46" spans="1:19" s="389" customFormat="1" ht="21" customHeight="1">
      <c r="A46" s="264">
        <v>1</v>
      </c>
      <c r="B46" s="213" t="s">
        <v>22</v>
      </c>
      <c r="C46" s="216">
        <v>2090</v>
      </c>
      <c r="D46" s="214">
        <v>632</v>
      </c>
      <c r="E46" s="215">
        <v>0.30239234449760766</v>
      </c>
      <c r="F46" s="214">
        <v>296</v>
      </c>
      <c r="G46" s="215">
        <v>0.14162679425837321</v>
      </c>
      <c r="H46" s="214">
        <v>1560</v>
      </c>
      <c r="I46" s="215">
        <v>0.74641148325358853</v>
      </c>
      <c r="J46" s="214">
        <v>626</v>
      </c>
      <c r="K46" s="215">
        <v>0.29952153110047847</v>
      </c>
      <c r="L46" s="214">
        <v>67</v>
      </c>
      <c r="M46" s="215">
        <v>3.2057416267942583E-2</v>
      </c>
      <c r="N46" s="214">
        <v>393</v>
      </c>
      <c r="O46" s="215">
        <v>0.18803827751196173</v>
      </c>
      <c r="P46" s="214">
        <v>0</v>
      </c>
      <c r="Q46" s="215">
        <v>0</v>
      </c>
      <c r="R46" s="214">
        <v>91</v>
      </c>
      <c r="S46" s="215">
        <v>4.3540669856459331E-2</v>
      </c>
    </row>
    <row r="47" spans="1:19" s="389" customFormat="1" ht="21" customHeight="1">
      <c r="A47" s="264">
        <v>2</v>
      </c>
      <c r="B47" s="213" t="s">
        <v>23</v>
      </c>
      <c r="C47" s="216">
        <v>3797</v>
      </c>
      <c r="D47" s="214">
        <v>1290</v>
      </c>
      <c r="E47" s="215">
        <v>0.33974190150118516</v>
      </c>
      <c r="F47" s="214">
        <v>582</v>
      </c>
      <c r="G47" s="215">
        <v>0.15327890439820913</v>
      </c>
      <c r="H47" s="214">
        <v>2551</v>
      </c>
      <c r="I47" s="215">
        <v>0.67184619436397153</v>
      </c>
      <c r="J47" s="214">
        <v>1000</v>
      </c>
      <c r="K47" s="215">
        <v>0.26336581511719781</v>
      </c>
      <c r="L47" s="214">
        <v>7</v>
      </c>
      <c r="M47" s="215">
        <v>1.8435607058203845E-3</v>
      </c>
      <c r="N47" s="214">
        <v>1147</v>
      </c>
      <c r="O47" s="215">
        <v>0.30208058993942588</v>
      </c>
      <c r="P47" s="214">
        <v>15</v>
      </c>
      <c r="Q47" s="215">
        <v>3.9504872267579665E-3</v>
      </c>
      <c r="R47" s="214">
        <v>140</v>
      </c>
      <c r="S47" s="215">
        <v>3.6871214116407688E-2</v>
      </c>
    </row>
    <row r="48" spans="1:19" s="389" customFormat="1" ht="21" customHeight="1">
      <c r="A48" s="264">
        <v>3</v>
      </c>
      <c r="B48" s="213" t="s">
        <v>25</v>
      </c>
      <c r="C48" s="216">
        <v>2685</v>
      </c>
      <c r="D48" s="214">
        <v>878</v>
      </c>
      <c r="E48" s="215">
        <v>0.32700186219739291</v>
      </c>
      <c r="F48" s="214">
        <v>415</v>
      </c>
      <c r="G48" s="215">
        <v>0.15456238361266295</v>
      </c>
      <c r="H48" s="214">
        <v>2023</v>
      </c>
      <c r="I48" s="215">
        <v>0.75344506517690879</v>
      </c>
      <c r="J48" s="214">
        <v>688</v>
      </c>
      <c r="K48" s="215">
        <v>0.25623836126629423</v>
      </c>
      <c r="L48" s="214">
        <v>0</v>
      </c>
      <c r="M48" s="215">
        <v>0</v>
      </c>
      <c r="N48" s="214">
        <v>609</v>
      </c>
      <c r="O48" s="215">
        <v>0.22681564245810057</v>
      </c>
      <c r="P48" s="214">
        <v>2</v>
      </c>
      <c r="Q48" s="215">
        <v>7.4487895716945994E-4</v>
      </c>
      <c r="R48" s="214">
        <v>144</v>
      </c>
      <c r="S48" s="215">
        <v>5.3631284916201116E-2</v>
      </c>
    </row>
    <row r="49" spans="1:19" s="389" customFormat="1" ht="21" customHeight="1">
      <c r="A49" s="263">
        <v>4</v>
      </c>
      <c r="B49" s="209" t="s">
        <v>24</v>
      </c>
      <c r="C49" s="216">
        <v>3482</v>
      </c>
      <c r="D49" s="210">
        <v>748</v>
      </c>
      <c r="E49" s="211">
        <v>0.2148190695002872</v>
      </c>
      <c r="F49" s="210">
        <v>332</v>
      </c>
      <c r="G49" s="211">
        <v>9.5347501435956342E-2</v>
      </c>
      <c r="H49" s="210">
        <v>2425</v>
      </c>
      <c r="I49" s="211">
        <v>0.69643882825962089</v>
      </c>
      <c r="J49" s="210">
        <v>1211</v>
      </c>
      <c r="K49" s="211">
        <v>0.34778862722573234</v>
      </c>
      <c r="L49" s="210">
        <v>8</v>
      </c>
      <c r="M49" s="211">
        <v>2.2975301550832855E-3</v>
      </c>
      <c r="N49" s="210">
        <v>740</v>
      </c>
      <c r="O49" s="211">
        <v>0.2125215393452039</v>
      </c>
      <c r="P49" s="210">
        <v>9</v>
      </c>
      <c r="Q49" s="211">
        <v>2.5847214244686962E-3</v>
      </c>
      <c r="R49" s="210">
        <v>262</v>
      </c>
      <c r="S49" s="211">
        <v>7.5244112578977604E-2</v>
      </c>
    </row>
    <row r="50" spans="1:19" s="21" customFormat="1" ht="21" customHeight="1">
      <c r="A50" s="516" t="s">
        <v>1560</v>
      </c>
      <c r="B50" s="516"/>
      <c r="C50" s="227">
        <v>9721</v>
      </c>
      <c r="D50" s="227">
        <v>3464</v>
      </c>
      <c r="E50" s="228">
        <v>0.35634194012961629</v>
      </c>
      <c r="F50" s="227">
        <v>1626</v>
      </c>
      <c r="G50" s="228">
        <v>0.16726674210472173</v>
      </c>
      <c r="H50" s="227">
        <v>6347</v>
      </c>
      <c r="I50" s="228">
        <v>0.65291636662894759</v>
      </c>
      <c r="J50" s="227">
        <v>2662</v>
      </c>
      <c r="K50" s="228">
        <v>0.27384013990330214</v>
      </c>
      <c r="L50" s="227">
        <v>354</v>
      </c>
      <c r="M50" s="228">
        <v>3.6416006583684803E-2</v>
      </c>
      <c r="N50" s="227">
        <v>2410</v>
      </c>
      <c r="O50" s="228">
        <v>0.24791688097932313</v>
      </c>
      <c r="P50" s="227">
        <v>54</v>
      </c>
      <c r="Q50" s="228">
        <v>5.5549840551383607E-3</v>
      </c>
      <c r="R50" s="227">
        <v>514</v>
      </c>
      <c r="S50" s="228">
        <v>5.2875218598909576E-2</v>
      </c>
    </row>
    <row r="51" spans="1:19" s="389" customFormat="1" ht="21" customHeight="1">
      <c r="A51" s="264">
        <v>1</v>
      </c>
      <c r="B51" s="213" t="s">
        <v>34</v>
      </c>
      <c r="C51" s="216">
        <v>3312</v>
      </c>
      <c r="D51" s="214">
        <v>1209</v>
      </c>
      <c r="E51" s="215">
        <v>0.36503623188405798</v>
      </c>
      <c r="F51" s="214">
        <v>585</v>
      </c>
      <c r="G51" s="215">
        <v>0.1766304347826087</v>
      </c>
      <c r="H51" s="214">
        <v>2374</v>
      </c>
      <c r="I51" s="215">
        <v>0.71678743961352653</v>
      </c>
      <c r="J51" s="214">
        <v>937</v>
      </c>
      <c r="K51" s="215">
        <v>0.28291062801932365</v>
      </c>
      <c r="L51" s="214">
        <v>0</v>
      </c>
      <c r="M51" s="215">
        <v>0</v>
      </c>
      <c r="N51" s="214">
        <v>451</v>
      </c>
      <c r="O51" s="215">
        <v>0.13617149758454106</v>
      </c>
      <c r="P51" s="214">
        <v>0</v>
      </c>
      <c r="Q51" s="215">
        <v>0</v>
      </c>
      <c r="R51" s="214">
        <v>42</v>
      </c>
      <c r="S51" s="215">
        <v>1.2681159420289856E-2</v>
      </c>
    </row>
    <row r="52" spans="1:19" s="389" customFormat="1" ht="21" customHeight="1">
      <c r="A52" s="264">
        <v>2</v>
      </c>
      <c r="B52" s="213" t="s">
        <v>115</v>
      </c>
      <c r="C52" s="216">
        <v>705</v>
      </c>
      <c r="D52" s="214">
        <v>260</v>
      </c>
      <c r="E52" s="215">
        <v>0.36879432624113473</v>
      </c>
      <c r="F52" s="214">
        <v>124</v>
      </c>
      <c r="G52" s="215">
        <v>0.17588652482269504</v>
      </c>
      <c r="H52" s="214">
        <v>463</v>
      </c>
      <c r="I52" s="215">
        <v>0.65673758865248222</v>
      </c>
      <c r="J52" s="214">
        <v>173</v>
      </c>
      <c r="K52" s="215">
        <v>0.24539007092198581</v>
      </c>
      <c r="L52" s="214">
        <v>56</v>
      </c>
      <c r="M52" s="215">
        <v>7.9432624113475181E-2</v>
      </c>
      <c r="N52" s="214">
        <v>227</v>
      </c>
      <c r="O52" s="215">
        <v>0.3219858156028369</v>
      </c>
      <c r="P52" s="214">
        <v>4</v>
      </c>
      <c r="Q52" s="215">
        <v>5.6737588652482273E-3</v>
      </c>
      <c r="R52" s="214">
        <v>46</v>
      </c>
      <c r="S52" s="215">
        <v>6.5248226950354607E-2</v>
      </c>
    </row>
    <row r="53" spans="1:19" s="389" customFormat="1" ht="21" customHeight="1">
      <c r="A53" s="264">
        <v>3</v>
      </c>
      <c r="B53" s="213" t="s">
        <v>32</v>
      </c>
      <c r="C53" s="216">
        <v>1509</v>
      </c>
      <c r="D53" s="214">
        <v>585</v>
      </c>
      <c r="E53" s="215">
        <v>0.38767395626242546</v>
      </c>
      <c r="F53" s="214">
        <v>275</v>
      </c>
      <c r="G53" s="215">
        <v>0.18223989396951623</v>
      </c>
      <c r="H53" s="214">
        <v>869</v>
      </c>
      <c r="I53" s="215">
        <v>0.57587806494367133</v>
      </c>
      <c r="J53" s="214">
        <v>369</v>
      </c>
      <c r="K53" s="215">
        <v>0.24453280318091453</v>
      </c>
      <c r="L53" s="214">
        <v>129</v>
      </c>
      <c r="M53" s="215">
        <v>8.5487077534791248E-2</v>
      </c>
      <c r="N53" s="214">
        <v>482</v>
      </c>
      <c r="O53" s="215">
        <v>0.31941683233929757</v>
      </c>
      <c r="P53" s="214">
        <v>14</v>
      </c>
      <c r="Q53" s="215">
        <v>9.2776673293571907E-3</v>
      </c>
      <c r="R53" s="214">
        <v>115</v>
      </c>
      <c r="S53" s="215">
        <v>7.6209410205434064E-2</v>
      </c>
    </row>
    <row r="54" spans="1:19" s="389" customFormat="1" ht="21" customHeight="1">
      <c r="A54" s="264">
        <v>4</v>
      </c>
      <c r="B54" s="213" t="s">
        <v>33</v>
      </c>
      <c r="C54" s="216">
        <v>1167</v>
      </c>
      <c r="D54" s="214">
        <v>463</v>
      </c>
      <c r="E54" s="215">
        <v>0.39674378748928879</v>
      </c>
      <c r="F54" s="214">
        <v>232</v>
      </c>
      <c r="G54" s="215">
        <v>0.19880034275921166</v>
      </c>
      <c r="H54" s="214">
        <v>728</v>
      </c>
      <c r="I54" s="215">
        <v>0.62382176520994004</v>
      </c>
      <c r="J54" s="214">
        <v>303</v>
      </c>
      <c r="K54" s="215">
        <v>0.25964010282776351</v>
      </c>
      <c r="L54" s="214">
        <v>0</v>
      </c>
      <c r="M54" s="215">
        <v>0</v>
      </c>
      <c r="N54" s="214">
        <v>320</v>
      </c>
      <c r="O54" s="215">
        <v>0.27420736932305056</v>
      </c>
      <c r="P54" s="214">
        <v>10</v>
      </c>
      <c r="Q54" s="215">
        <v>8.5689802913453302E-3</v>
      </c>
      <c r="R54" s="214">
        <v>71</v>
      </c>
      <c r="S54" s="215">
        <v>6.0839760068551844E-2</v>
      </c>
    </row>
    <row r="55" spans="1:19" s="389" customFormat="1" ht="21" customHeight="1">
      <c r="A55" s="264">
        <v>5</v>
      </c>
      <c r="B55" s="213" t="s">
        <v>45</v>
      </c>
      <c r="C55" s="216">
        <v>1448</v>
      </c>
      <c r="D55" s="214">
        <v>527</v>
      </c>
      <c r="E55" s="215">
        <v>0.3639502762430939</v>
      </c>
      <c r="F55" s="214">
        <v>269</v>
      </c>
      <c r="G55" s="215">
        <v>0.18577348066298344</v>
      </c>
      <c r="H55" s="214">
        <v>928</v>
      </c>
      <c r="I55" s="215">
        <v>0.64088397790055252</v>
      </c>
      <c r="J55" s="214">
        <v>391</v>
      </c>
      <c r="K55" s="215">
        <v>0.27002762430939226</v>
      </c>
      <c r="L55" s="214">
        <v>27</v>
      </c>
      <c r="M55" s="215">
        <v>1.8646408839779006E-2</v>
      </c>
      <c r="N55" s="214">
        <v>475</v>
      </c>
      <c r="O55" s="215">
        <v>0.32803867403314918</v>
      </c>
      <c r="P55" s="214">
        <v>13</v>
      </c>
      <c r="Q55" s="215">
        <v>8.9779005524861875E-3</v>
      </c>
      <c r="R55" s="214">
        <v>81</v>
      </c>
      <c r="S55" s="215">
        <v>5.5939226519337019E-2</v>
      </c>
    </row>
    <row r="56" spans="1:19" s="19" customFormat="1" ht="21" customHeight="1">
      <c r="A56" s="263">
        <v>6</v>
      </c>
      <c r="B56" s="209" t="s">
        <v>117</v>
      </c>
      <c r="C56" s="216">
        <v>1580</v>
      </c>
      <c r="D56" s="210">
        <v>420</v>
      </c>
      <c r="E56" s="211">
        <v>0.26582278481012656</v>
      </c>
      <c r="F56" s="210">
        <v>141</v>
      </c>
      <c r="G56" s="211">
        <v>8.9240506329113928E-2</v>
      </c>
      <c r="H56" s="210">
        <v>985</v>
      </c>
      <c r="I56" s="211">
        <v>0.62341772151898733</v>
      </c>
      <c r="J56" s="210">
        <v>489</v>
      </c>
      <c r="K56" s="211">
        <v>0.30949367088607593</v>
      </c>
      <c r="L56" s="210">
        <v>142</v>
      </c>
      <c r="M56" s="211">
        <v>8.9873417721518981E-2</v>
      </c>
      <c r="N56" s="210">
        <v>455</v>
      </c>
      <c r="O56" s="211">
        <v>0.28797468354430378</v>
      </c>
      <c r="P56" s="210">
        <v>13</v>
      </c>
      <c r="Q56" s="211">
        <v>8.2278481012658233E-3</v>
      </c>
      <c r="R56" s="210">
        <v>159</v>
      </c>
      <c r="S56" s="211">
        <v>0.10063291139240506</v>
      </c>
    </row>
    <row r="57" spans="1:19" ht="21" customHeight="1">
      <c r="A57" s="516" t="s">
        <v>1561</v>
      </c>
      <c r="B57" s="516"/>
      <c r="C57" s="229">
        <v>5038</v>
      </c>
      <c r="D57" s="229">
        <v>1497</v>
      </c>
      <c r="E57" s="230">
        <v>0.29714172290591506</v>
      </c>
      <c r="F57" s="229">
        <v>739</v>
      </c>
      <c r="G57" s="230">
        <v>0.14668519253672091</v>
      </c>
      <c r="H57" s="229">
        <v>3221</v>
      </c>
      <c r="I57" s="230">
        <v>0.63934100833664154</v>
      </c>
      <c r="J57" s="229">
        <v>1624</v>
      </c>
      <c r="K57" s="230">
        <v>0.32235013894402542</v>
      </c>
      <c r="L57" s="229">
        <v>67</v>
      </c>
      <c r="M57" s="230">
        <v>1.3298928146089718E-2</v>
      </c>
      <c r="N57" s="229">
        <v>1076</v>
      </c>
      <c r="O57" s="230">
        <v>0.21357681619690352</v>
      </c>
      <c r="P57" s="229">
        <v>12</v>
      </c>
      <c r="Q57" s="230">
        <v>2.3818975784041284E-3</v>
      </c>
      <c r="R57" s="229">
        <v>256</v>
      </c>
      <c r="S57" s="230">
        <v>5.0813815005954742E-2</v>
      </c>
    </row>
    <row r="58" spans="1:19" ht="21" customHeight="1">
      <c r="A58" s="264">
        <v>1</v>
      </c>
      <c r="B58" s="213" t="s">
        <v>36</v>
      </c>
      <c r="C58" s="231">
        <v>830</v>
      </c>
      <c r="D58" s="232">
        <v>300</v>
      </c>
      <c r="E58" s="233">
        <v>0.36144578313253012</v>
      </c>
      <c r="F58" s="232">
        <v>168</v>
      </c>
      <c r="G58" s="233">
        <v>0.20240963855421687</v>
      </c>
      <c r="H58" s="232">
        <v>312</v>
      </c>
      <c r="I58" s="233">
        <v>0.37590361445783133</v>
      </c>
      <c r="J58" s="232">
        <v>297</v>
      </c>
      <c r="K58" s="233">
        <v>0.35783132530120482</v>
      </c>
      <c r="L58" s="232">
        <v>52</v>
      </c>
      <c r="M58" s="233">
        <v>6.2650602409638559E-2</v>
      </c>
      <c r="N58" s="232">
        <v>238</v>
      </c>
      <c r="O58" s="233">
        <v>0.28674698795180725</v>
      </c>
      <c r="P58" s="232">
        <v>7</v>
      </c>
      <c r="Q58" s="233">
        <v>8.4337349397590362E-3</v>
      </c>
      <c r="R58" s="232">
        <v>50</v>
      </c>
      <c r="S58" s="233">
        <v>6.0240963855421686E-2</v>
      </c>
    </row>
    <row r="59" spans="1:19" ht="21" customHeight="1">
      <c r="A59" s="264">
        <v>2</v>
      </c>
      <c r="B59" s="217" t="s">
        <v>43</v>
      </c>
      <c r="C59" s="231">
        <v>1825</v>
      </c>
      <c r="D59" s="232">
        <v>567</v>
      </c>
      <c r="E59" s="233">
        <v>0.31068493150684934</v>
      </c>
      <c r="F59" s="232">
        <v>274</v>
      </c>
      <c r="G59" s="233">
        <v>0.15013698630136987</v>
      </c>
      <c r="H59" s="232">
        <v>1163</v>
      </c>
      <c r="I59" s="233">
        <v>0.63726027397260276</v>
      </c>
      <c r="J59" s="232">
        <v>594</v>
      </c>
      <c r="K59" s="233">
        <v>0.3254794520547945</v>
      </c>
      <c r="L59" s="232">
        <v>1</v>
      </c>
      <c r="M59" s="233">
        <v>5.4794520547945202E-4</v>
      </c>
      <c r="N59" s="232">
        <v>469</v>
      </c>
      <c r="O59" s="233">
        <v>0.256986301369863</v>
      </c>
      <c r="P59" s="232">
        <v>3</v>
      </c>
      <c r="Q59" s="233">
        <v>1.6438356164383563E-3</v>
      </c>
      <c r="R59" s="232">
        <v>81</v>
      </c>
      <c r="S59" s="233">
        <v>4.4383561643835619E-2</v>
      </c>
    </row>
    <row r="60" spans="1:19" ht="21" customHeight="1">
      <c r="A60" s="264">
        <v>3</v>
      </c>
      <c r="B60" s="213" t="s">
        <v>48</v>
      </c>
      <c r="C60" s="231">
        <v>2383</v>
      </c>
      <c r="D60" s="232">
        <v>630</v>
      </c>
      <c r="E60" s="233">
        <v>0.26437263953000417</v>
      </c>
      <c r="F60" s="232">
        <v>297</v>
      </c>
      <c r="G60" s="233">
        <v>0.12463281577843055</v>
      </c>
      <c r="H60" s="232">
        <v>1746</v>
      </c>
      <c r="I60" s="233">
        <v>0.73268988669744017</v>
      </c>
      <c r="J60" s="232">
        <v>733</v>
      </c>
      <c r="K60" s="233">
        <v>0.30759546789760805</v>
      </c>
      <c r="L60" s="232">
        <v>14</v>
      </c>
      <c r="M60" s="233">
        <v>5.8749475451112046E-3</v>
      </c>
      <c r="N60" s="232">
        <v>369</v>
      </c>
      <c r="O60" s="233">
        <v>0.15484683172471675</v>
      </c>
      <c r="P60" s="232">
        <v>2</v>
      </c>
      <c r="Q60" s="233">
        <v>8.3927822073017204E-4</v>
      </c>
      <c r="R60" s="232">
        <v>125</v>
      </c>
      <c r="S60" s="233">
        <v>5.245488879563575E-2</v>
      </c>
    </row>
  </sheetData>
  <mergeCells count="35">
    <mergeCell ref="A9:B9"/>
    <mergeCell ref="A11:B11"/>
    <mergeCell ref="R4:R5"/>
    <mergeCell ref="A6:B6"/>
    <mergeCell ref="A7:B7"/>
    <mergeCell ref="A8:B8"/>
    <mergeCell ref="M4:M5"/>
    <mergeCell ref="N4:N5"/>
    <mergeCell ref="O4:O5"/>
    <mergeCell ref="P4:P5"/>
    <mergeCell ref="Q4:Q5"/>
    <mergeCell ref="A1:S1"/>
    <mergeCell ref="A3:A5"/>
    <mergeCell ref="B3:B5"/>
    <mergeCell ref="C3:C5"/>
    <mergeCell ref="D3:S3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A2:S2"/>
    <mergeCell ref="A45:B45"/>
    <mergeCell ref="A50:B50"/>
    <mergeCell ref="A57:B57"/>
    <mergeCell ref="A16:B16"/>
    <mergeCell ref="A22:B22"/>
    <mergeCell ref="A23:B23"/>
    <mergeCell ref="A29:B29"/>
    <mergeCell ref="A36:B36"/>
  </mergeCells>
  <printOptions horizontalCentered="1" verticalCentered="1"/>
  <pageMargins left="0.59055118110236227" right="0.59055118110236227" top="0.78740157480314965" bottom="0.39370078740157483" header="0" footer="0"/>
  <pageSetup paperSize="9" scale="3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opLeftCell="A4" zoomScale="75" zoomScaleNormal="75" zoomScaleSheetLayoutView="90" workbookViewId="0">
      <selection activeCell="S16" sqref="S16"/>
    </sheetView>
  </sheetViews>
  <sheetFormatPr defaultColWidth="8" defaultRowHeight="21" customHeight="1"/>
  <cols>
    <col min="1" max="1" width="4.42578125" style="7" customWidth="1"/>
    <col min="2" max="2" width="19.7109375" style="7" customWidth="1"/>
    <col min="3" max="3" width="11.7109375" style="7" customWidth="1"/>
    <col min="4" max="4" width="9.140625" style="7" customWidth="1"/>
    <col min="5" max="5" width="13.140625" style="7" customWidth="1"/>
    <col min="6" max="6" width="13.28515625" style="7" customWidth="1"/>
    <col min="7" max="7" width="10.5703125" style="7" customWidth="1"/>
    <col min="8" max="8" width="12.5703125" style="7" customWidth="1"/>
    <col min="9" max="9" width="11.85546875" style="7" customWidth="1"/>
    <col min="10" max="10" width="9.28515625" style="7" customWidth="1"/>
    <col min="11" max="11" width="11" style="7" customWidth="1"/>
    <col min="12" max="12" width="12.42578125" style="7" customWidth="1"/>
    <col min="13" max="13" width="10.85546875" style="7" customWidth="1"/>
    <col min="14" max="14" width="12.7109375" style="7" customWidth="1"/>
    <col min="15" max="15" width="10.5703125" style="7" customWidth="1"/>
    <col min="16" max="16" width="14.85546875" style="7" customWidth="1"/>
    <col min="17" max="17" width="11.28515625" style="7" customWidth="1"/>
    <col min="18" max="18" width="14.85546875" style="7" customWidth="1"/>
    <col min="19" max="19" width="12.28515625" style="7" customWidth="1"/>
    <col min="20" max="16384" width="8" style="7"/>
  </cols>
  <sheetData>
    <row r="1" spans="1:25" ht="21" customHeight="1">
      <c r="A1" s="520" t="s">
        <v>327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</row>
    <row r="2" spans="1:25" s="8" customFormat="1" ht="21" customHeight="1">
      <c r="A2" s="529" t="s">
        <v>1491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235"/>
      <c r="U2" s="235"/>
      <c r="V2" s="235"/>
      <c r="W2" s="235"/>
      <c r="X2" s="235"/>
      <c r="Y2" s="235"/>
    </row>
    <row r="3" spans="1:25" ht="21" customHeight="1">
      <c r="A3" s="477" t="s">
        <v>4</v>
      </c>
      <c r="B3" s="477" t="s">
        <v>86</v>
      </c>
      <c r="C3" s="521" t="s">
        <v>271</v>
      </c>
      <c r="D3" s="523" t="s">
        <v>234</v>
      </c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</row>
    <row r="4" spans="1:25" ht="21" customHeight="1">
      <c r="A4" s="477"/>
      <c r="B4" s="477"/>
      <c r="C4" s="522"/>
      <c r="D4" s="521" t="s">
        <v>235</v>
      </c>
      <c r="E4" s="524" t="s">
        <v>1949</v>
      </c>
      <c r="F4" s="525" t="s">
        <v>1567</v>
      </c>
      <c r="G4" s="524" t="s">
        <v>1949</v>
      </c>
      <c r="H4" s="525" t="s">
        <v>236</v>
      </c>
      <c r="I4" s="524" t="s">
        <v>1949</v>
      </c>
      <c r="J4" s="525" t="s">
        <v>237</v>
      </c>
      <c r="K4" s="524" t="s">
        <v>1949</v>
      </c>
      <c r="L4" s="525" t="s">
        <v>238</v>
      </c>
      <c r="M4" s="524" t="s">
        <v>1949</v>
      </c>
      <c r="N4" s="525" t="s">
        <v>239</v>
      </c>
      <c r="O4" s="524" t="s">
        <v>1949</v>
      </c>
      <c r="P4" s="525" t="s">
        <v>240</v>
      </c>
      <c r="Q4" s="524" t="s">
        <v>1949</v>
      </c>
      <c r="R4" s="525" t="s">
        <v>241</v>
      </c>
      <c r="S4" s="524" t="s">
        <v>1949</v>
      </c>
    </row>
    <row r="5" spans="1:25" ht="114.75" customHeight="1">
      <c r="A5" s="477"/>
      <c r="B5" s="477"/>
      <c r="C5" s="522"/>
      <c r="D5" s="521"/>
      <c r="E5" s="524"/>
      <c r="F5" s="525"/>
      <c r="G5" s="524"/>
      <c r="H5" s="525"/>
      <c r="I5" s="524"/>
      <c r="J5" s="525"/>
      <c r="K5" s="524"/>
      <c r="L5" s="525"/>
      <c r="M5" s="524"/>
      <c r="N5" s="525"/>
      <c r="O5" s="524"/>
      <c r="P5" s="525"/>
      <c r="Q5" s="524"/>
      <c r="R5" s="525"/>
      <c r="S5" s="524"/>
    </row>
    <row r="6" spans="1:25" s="9" customFormat="1" ht="23.25" customHeight="1">
      <c r="A6" s="528" t="s">
        <v>11</v>
      </c>
      <c r="B6" s="528"/>
      <c r="C6" s="218">
        <f>C7+C21</f>
        <v>89336</v>
      </c>
      <c r="D6" s="218">
        <f>D7+D21</f>
        <v>38664</v>
      </c>
      <c r="E6" s="191">
        <f t="shared" ref="E6:E59" si="0">D6/C6</f>
        <v>0.43279305095370285</v>
      </c>
      <c r="F6" s="218">
        <f>F7+F21</f>
        <v>22453</v>
      </c>
      <c r="G6" s="191">
        <f t="shared" ref="G6:G59" si="1">F6/C6</f>
        <v>0.25133204978955853</v>
      </c>
      <c r="H6" s="218">
        <f>H7+H21</f>
        <v>31333</v>
      </c>
      <c r="I6" s="191">
        <f t="shared" ref="I6:I59" si="2">H6/C6</f>
        <v>0.35073206769947168</v>
      </c>
      <c r="J6" s="218">
        <f>J7+J21</f>
        <v>18450</v>
      </c>
      <c r="K6" s="191">
        <f t="shared" ref="K6:K59" si="3">J6/C6</f>
        <v>0.20652368586012357</v>
      </c>
      <c r="L6" s="218">
        <f>L7+L21</f>
        <v>1018</v>
      </c>
      <c r="M6" s="191">
        <f t="shared" ref="M6:M59" si="4">L6/C6</f>
        <v>1.1395182233366169E-2</v>
      </c>
      <c r="N6" s="218">
        <f>N7+N21</f>
        <v>12720</v>
      </c>
      <c r="O6" s="191">
        <f t="shared" ref="O6:O59" si="5">N6/C6</f>
        <v>0.14238380943852422</v>
      </c>
      <c r="P6" s="218">
        <f>P7+P21</f>
        <v>179</v>
      </c>
      <c r="Q6" s="191">
        <f t="shared" ref="Q6:Q59" si="6">P6/C6</f>
        <v>2.003671532193069E-3</v>
      </c>
      <c r="R6" s="218">
        <f>R7+R21</f>
        <v>4366</v>
      </c>
      <c r="S6" s="191">
        <f t="shared" ref="S6:S59" si="7">R6/C6</f>
        <v>4.8871675472373956E-2</v>
      </c>
    </row>
    <row r="7" spans="1:25" s="10" customFormat="1" ht="21" customHeight="1">
      <c r="A7" s="519" t="s">
        <v>1552</v>
      </c>
      <c r="B7" s="519"/>
      <c r="C7" s="221">
        <f>C8+C10+C15</f>
        <v>29663</v>
      </c>
      <c r="D7" s="221">
        <f t="shared" ref="D7:R7" si="8">D8+D10+D15</f>
        <v>10909</v>
      </c>
      <c r="E7" s="72">
        <f t="shared" si="0"/>
        <v>0.3677645551697401</v>
      </c>
      <c r="F7" s="221">
        <f t="shared" si="8"/>
        <v>5543</v>
      </c>
      <c r="G7" s="72">
        <f t="shared" si="1"/>
        <v>0.18686579240130802</v>
      </c>
      <c r="H7" s="221">
        <f t="shared" si="8"/>
        <v>10013</v>
      </c>
      <c r="I7" s="72">
        <f t="shared" si="2"/>
        <v>0.33755857465529449</v>
      </c>
      <c r="J7" s="221">
        <f t="shared" si="8"/>
        <v>7487</v>
      </c>
      <c r="K7" s="72">
        <f t="shared" si="3"/>
        <v>0.25240198226747124</v>
      </c>
      <c r="L7" s="221">
        <f t="shared" si="8"/>
        <v>109</v>
      </c>
      <c r="M7" s="72">
        <f t="shared" si="4"/>
        <v>3.6746114688332265E-3</v>
      </c>
      <c r="N7" s="221">
        <f t="shared" si="8"/>
        <v>4459</v>
      </c>
      <c r="O7" s="72">
        <f t="shared" si="5"/>
        <v>0.1503219499039207</v>
      </c>
      <c r="P7" s="221">
        <f t="shared" si="8"/>
        <v>47</v>
      </c>
      <c r="Q7" s="72">
        <f t="shared" si="6"/>
        <v>1.5844654957354279E-3</v>
      </c>
      <c r="R7" s="221">
        <f t="shared" si="8"/>
        <v>1726</v>
      </c>
      <c r="S7" s="72">
        <f t="shared" si="7"/>
        <v>5.8186966928496779E-2</v>
      </c>
    </row>
    <row r="8" spans="1:25" s="389" customFormat="1" ht="21" customHeight="1">
      <c r="A8" s="527" t="s">
        <v>1562</v>
      </c>
      <c r="B8" s="527"/>
      <c r="C8" s="223">
        <f>C9</f>
        <v>13754</v>
      </c>
      <c r="D8" s="223">
        <f t="shared" ref="D8:R8" si="9">D9</f>
        <v>4427</v>
      </c>
      <c r="E8" s="234">
        <f t="shared" si="0"/>
        <v>0.32187000145412242</v>
      </c>
      <c r="F8" s="223">
        <f t="shared" si="9"/>
        <v>1866</v>
      </c>
      <c r="G8" s="234">
        <f t="shared" si="1"/>
        <v>0.1356696233822888</v>
      </c>
      <c r="H8" s="223">
        <f t="shared" si="9"/>
        <v>4723</v>
      </c>
      <c r="I8" s="234">
        <f t="shared" si="2"/>
        <v>0.34339101352333867</v>
      </c>
      <c r="J8" s="223">
        <f t="shared" si="9"/>
        <v>4018</v>
      </c>
      <c r="K8" s="234">
        <f t="shared" si="3"/>
        <v>0.2921331976152392</v>
      </c>
      <c r="L8" s="223">
        <f t="shared" si="9"/>
        <v>23</v>
      </c>
      <c r="M8" s="234">
        <f t="shared" si="4"/>
        <v>1.6722408026755853E-3</v>
      </c>
      <c r="N8" s="223">
        <f t="shared" si="9"/>
        <v>1607</v>
      </c>
      <c r="O8" s="234">
        <f t="shared" si="5"/>
        <v>0.11683873782172459</v>
      </c>
      <c r="P8" s="223">
        <f t="shared" si="9"/>
        <v>18</v>
      </c>
      <c r="Q8" s="234">
        <f t="shared" si="6"/>
        <v>1.3087101933982842E-3</v>
      </c>
      <c r="R8" s="223">
        <f t="shared" si="9"/>
        <v>1030</v>
      </c>
      <c r="S8" s="234">
        <f t="shared" si="7"/>
        <v>7.4887305511124033E-2</v>
      </c>
    </row>
    <row r="9" spans="1:25" s="389" customFormat="1" ht="21" customHeight="1">
      <c r="A9" s="263">
        <v>1</v>
      </c>
      <c r="B9" s="209" t="s">
        <v>79</v>
      </c>
      <c r="C9" s="216">
        <f>'[3]I PÓŁROCZE (2)'!X7</f>
        <v>13754</v>
      </c>
      <c r="D9" s="216">
        <f>'[3]I PÓŁROCZE (2)'!Y7</f>
        <v>4427</v>
      </c>
      <c r="E9" s="15">
        <f t="shared" si="0"/>
        <v>0.32187000145412242</v>
      </c>
      <c r="F9" s="216">
        <f>'[3]I PÓŁROCZE (2)'!AA7</f>
        <v>1866</v>
      </c>
      <c r="G9" s="15">
        <f t="shared" si="1"/>
        <v>0.1356696233822888</v>
      </c>
      <c r="H9" s="216">
        <f>'[3]I PÓŁROCZE (2)'!AC7</f>
        <v>4723</v>
      </c>
      <c r="I9" s="15">
        <f t="shared" si="2"/>
        <v>0.34339101352333867</v>
      </c>
      <c r="J9" s="216">
        <f>'[3]I PÓŁROCZE (2)'!AE7</f>
        <v>4018</v>
      </c>
      <c r="K9" s="15">
        <f t="shared" si="3"/>
        <v>0.2921331976152392</v>
      </c>
      <c r="L9" s="216">
        <f>'[3]I PÓŁROCZE (2)'!AG7</f>
        <v>23</v>
      </c>
      <c r="M9" s="15">
        <f t="shared" si="4"/>
        <v>1.6722408026755853E-3</v>
      </c>
      <c r="N9" s="216">
        <f>'[3]I PÓŁROCZE (2)'!AI7</f>
        <v>1607</v>
      </c>
      <c r="O9" s="15">
        <f t="shared" si="5"/>
        <v>0.11683873782172459</v>
      </c>
      <c r="P9" s="216">
        <f>'[3]I PÓŁROCZE (2)'!AK7</f>
        <v>18</v>
      </c>
      <c r="Q9" s="15">
        <f t="shared" si="6"/>
        <v>1.3087101933982842E-3</v>
      </c>
      <c r="R9" s="216">
        <f>'[3]I PÓŁROCZE (2)'!AM7</f>
        <v>1030</v>
      </c>
      <c r="S9" s="15">
        <f t="shared" si="7"/>
        <v>7.4887305511124033E-2</v>
      </c>
    </row>
    <row r="10" spans="1:25" s="389" customFormat="1" ht="21" customHeight="1">
      <c r="A10" s="517" t="s">
        <v>1563</v>
      </c>
      <c r="B10" s="518"/>
      <c r="C10" s="225">
        <f>SUM(C11:C14)</f>
        <v>9118</v>
      </c>
      <c r="D10" s="225">
        <f t="shared" ref="D10:R10" si="10">SUM(D11:D14)</f>
        <v>3854</v>
      </c>
      <c r="E10" s="234">
        <f t="shared" si="0"/>
        <v>0.42268041237113402</v>
      </c>
      <c r="F10" s="225">
        <f t="shared" si="10"/>
        <v>2237</v>
      </c>
      <c r="G10" s="234">
        <f t="shared" si="1"/>
        <v>0.24533889010747972</v>
      </c>
      <c r="H10" s="225">
        <f t="shared" si="10"/>
        <v>3013</v>
      </c>
      <c r="I10" s="234">
        <f t="shared" si="2"/>
        <v>0.33044527308620314</v>
      </c>
      <c r="J10" s="225">
        <f t="shared" si="10"/>
        <v>1845</v>
      </c>
      <c r="K10" s="234">
        <f t="shared" si="3"/>
        <v>0.20234700592235139</v>
      </c>
      <c r="L10" s="225">
        <f t="shared" si="10"/>
        <v>26</v>
      </c>
      <c r="M10" s="234">
        <f t="shared" si="4"/>
        <v>2.8515025224830006E-3</v>
      </c>
      <c r="N10" s="225">
        <f t="shared" si="10"/>
        <v>1742</v>
      </c>
      <c r="O10" s="234">
        <f t="shared" si="5"/>
        <v>0.19105066900636106</v>
      </c>
      <c r="P10" s="225">
        <f t="shared" si="10"/>
        <v>11</v>
      </c>
      <c r="Q10" s="234">
        <f t="shared" si="6"/>
        <v>1.2064049133581926E-3</v>
      </c>
      <c r="R10" s="225">
        <f t="shared" si="10"/>
        <v>363</v>
      </c>
      <c r="S10" s="234">
        <f t="shared" si="7"/>
        <v>3.9811362140820358E-2</v>
      </c>
    </row>
    <row r="11" spans="1:25" s="389" customFormat="1" ht="21" customHeight="1">
      <c r="A11" s="264">
        <v>1</v>
      </c>
      <c r="B11" s="213" t="s">
        <v>37</v>
      </c>
      <c r="C11" s="216">
        <f>'[3]I PÓŁROCZE (2)'!X9</f>
        <v>1673</v>
      </c>
      <c r="D11" s="348">
        <f>'[3]I PÓŁROCZE (2)'!Y9</f>
        <v>703</v>
      </c>
      <c r="E11" s="349">
        <f t="shared" si="0"/>
        <v>0.4202032277346085</v>
      </c>
      <c r="F11" s="348">
        <f>'[3]I PÓŁROCZE (2)'!AA9</f>
        <v>424</v>
      </c>
      <c r="G11" s="349">
        <f t="shared" si="1"/>
        <v>0.25343693962940828</v>
      </c>
      <c r="H11" s="348">
        <f>'[3]I PÓŁROCZE (2)'!AC9</f>
        <v>600</v>
      </c>
      <c r="I11" s="349">
        <f t="shared" si="2"/>
        <v>0.35863717872086071</v>
      </c>
      <c r="J11" s="348">
        <f>'[3]I PÓŁROCZE (2)'!AE9</f>
        <v>334</v>
      </c>
      <c r="K11" s="349">
        <f t="shared" si="3"/>
        <v>0.19964136282127914</v>
      </c>
      <c r="L11" s="348">
        <f>'[3]I PÓŁROCZE (2)'!AG9</f>
        <v>22</v>
      </c>
      <c r="M11" s="349">
        <f t="shared" si="4"/>
        <v>1.3150029886431561E-2</v>
      </c>
      <c r="N11" s="348">
        <f>'[3]I PÓŁROCZE (2)'!AI9</f>
        <v>270</v>
      </c>
      <c r="O11" s="349">
        <f t="shared" si="5"/>
        <v>0.16138673042438734</v>
      </c>
      <c r="P11" s="348">
        <f>'[3]I PÓŁROCZE (2)'!AK9</f>
        <v>2</v>
      </c>
      <c r="Q11" s="349">
        <f t="shared" si="6"/>
        <v>1.195457262402869E-3</v>
      </c>
      <c r="R11" s="348">
        <f>'[3]I PÓŁROCZE (2)'!AM9</f>
        <v>58</v>
      </c>
      <c r="S11" s="349">
        <f t="shared" si="7"/>
        <v>3.4668260609683206E-2</v>
      </c>
    </row>
    <row r="12" spans="1:25" s="10" customFormat="1" ht="21" customHeight="1">
      <c r="A12" s="264">
        <v>2</v>
      </c>
      <c r="B12" s="213" t="s">
        <v>68</v>
      </c>
      <c r="C12" s="216">
        <f>'[3]I PÓŁROCZE (2)'!X10</f>
        <v>2051</v>
      </c>
      <c r="D12" s="348">
        <f>'[3]I PÓŁROCZE (2)'!Y10</f>
        <v>870</v>
      </c>
      <c r="E12" s="349">
        <f t="shared" si="0"/>
        <v>0.42418332520721597</v>
      </c>
      <c r="F12" s="348">
        <f>'[3]I PÓŁROCZE (2)'!AA10</f>
        <v>524</v>
      </c>
      <c r="G12" s="349">
        <f t="shared" si="1"/>
        <v>0.25548512920526573</v>
      </c>
      <c r="H12" s="348">
        <f>'[3]I PÓŁROCZE (2)'!AC10</f>
        <v>665</v>
      </c>
      <c r="I12" s="349">
        <f t="shared" si="2"/>
        <v>0.32423208191126279</v>
      </c>
      <c r="J12" s="348">
        <f>'[3]I PÓŁROCZE (2)'!AE10</f>
        <v>398</v>
      </c>
      <c r="K12" s="349">
        <f t="shared" si="3"/>
        <v>0.19405168210628962</v>
      </c>
      <c r="L12" s="348">
        <f>'[3]I PÓŁROCZE (2)'!AG10</f>
        <v>1</v>
      </c>
      <c r="M12" s="349">
        <f t="shared" si="4"/>
        <v>4.8756704046806434E-4</v>
      </c>
      <c r="N12" s="348">
        <f>'[3]I PÓŁROCZE (2)'!AI10</f>
        <v>418</v>
      </c>
      <c r="O12" s="349">
        <f t="shared" si="5"/>
        <v>0.20380302291565089</v>
      </c>
      <c r="P12" s="348">
        <f>'[3]I PÓŁROCZE (2)'!AK10</f>
        <v>0</v>
      </c>
      <c r="Q12" s="349">
        <f t="shared" si="6"/>
        <v>0</v>
      </c>
      <c r="R12" s="348">
        <f>'[3]I PÓŁROCZE (2)'!AM10</f>
        <v>118</v>
      </c>
      <c r="S12" s="349">
        <f t="shared" si="7"/>
        <v>5.7532910775231594E-2</v>
      </c>
    </row>
    <row r="13" spans="1:25" s="389" customFormat="1" ht="21" customHeight="1">
      <c r="A13" s="264">
        <v>3</v>
      </c>
      <c r="B13" s="213" t="s">
        <v>39</v>
      </c>
      <c r="C13" s="216">
        <f>'[3]I PÓŁROCZE (2)'!X11</f>
        <v>1544</v>
      </c>
      <c r="D13" s="348">
        <f>'[3]I PÓŁROCZE (2)'!Y11</f>
        <v>631</v>
      </c>
      <c r="E13" s="349">
        <f t="shared" si="0"/>
        <v>0.40867875647668395</v>
      </c>
      <c r="F13" s="348">
        <f>'[3]I PÓŁROCZE (2)'!AA11</f>
        <v>347</v>
      </c>
      <c r="G13" s="349">
        <f t="shared" si="1"/>
        <v>0.22474093264248704</v>
      </c>
      <c r="H13" s="348">
        <f>'[3]I PÓŁROCZE (2)'!AC11</f>
        <v>442</v>
      </c>
      <c r="I13" s="349">
        <f t="shared" si="2"/>
        <v>0.28626943005181349</v>
      </c>
      <c r="J13" s="348">
        <f>'[3]I PÓŁROCZE (2)'!AE11</f>
        <v>339</v>
      </c>
      <c r="K13" s="349">
        <f t="shared" si="3"/>
        <v>0.21955958549222798</v>
      </c>
      <c r="L13" s="348">
        <f>'[3]I PÓŁROCZE (2)'!AG11</f>
        <v>2</v>
      </c>
      <c r="M13" s="349">
        <f t="shared" si="4"/>
        <v>1.2953367875647669E-3</v>
      </c>
      <c r="N13" s="348">
        <f>'[3]I PÓŁROCZE (2)'!AI11</f>
        <v>335</v>
      </c>
      <c r="O13" s="349">
        <f t="shared" si="5"/>
        <v>0.21696891191709844</v>
      </c>
      <c r="P13" s="348">
        <f>'[3]I PÓŁROCZE (2)'!AK11</f>
        <v>4</v>
      </c>
      <c r="Q13" s="349">
        <f t="shared" si="6"/>
        <v>2.5906735751295338E-3</v>
      </c>
      <c r="R13" s="348">
        <f>'[3]I PÓŁROCZE (2)'!AM11</f>
        <v>63</v>
      </c>
      <c r="S13" s="349">
        <f t="shared" si="7"/>
        <v>4.0803108808290155E-2</v>
      </c>
    </row>
    <row r="14" spans="1:25" s="19" customFormat="1" ht="21" customHeight="1">
      <c r="A14" s="264">
        <v>4</v>
      </c>
      <c r="B14" s="213" t="s">
        <v>46</v>
      </c>
      <c r="C14" s="216">
        <f>'[3]I PÓŁROCZE (2)'!X12</f>
        <v>3850</v>
      </c>
      <c r="D14" s="348">
        <f>'[3]I PÓŁROCZE (2)'!Y12</f>
        <v>1650</v>
      </c>
      <c r="E14" s="349">
        <f t="shared" si="0"/>
        <v>0.42857142857142855</v>
      </c>
      <c r="F14" s="348">
        <f>'[3]I PÓŁROCZE (2)'!AA12</f>
        <v>942</v>
      </c>
      <c r="G14" s="349">
        <f t="shared" si="1"/>
        <v>0.24467532467532468</v>
      </c>
      <c r="H14" s="348">
        <f>'[3]I PÓŁROCZE (2)'!AC12</f>
        <v>1306</v>
      </c>
      <c r="I14" s="349">
        <f t="shared" si="2"/>
        <v>0.3392207792207792</v>
      </c>
      <c r="J14" s="348">
        <f>'[3]I PÓŁROCZE (2)'!AE12</f>
        <v>774</v>
      </c>
      <c r="K14" s="349">
        <f t="shared" si="3"/>
        <v>0.20103896103896104</v>
      </c>
      <c r="L14" s="348">
        <f>'[3]I PÓŁROCZE (2)'!AG12</f>
        <v>1</v>
      </c>
      <c r="M14" s="349">
        <f t="shared" si="4"/>
        <v>2.5974025974025974E-4</v>
      </c>
      <c r="N14" s="348">
        <f>'[3]I PÓŁROCZE (2)'!AI12</f>
        <v>719</v>
      </c>
      <c r="O14" s="349">
        <f t="shared" si="5"/>
        <v>0.18675324675324675</v>
      </c>
      <c r="P14" s="348">
        <f>'[3]I PÓŁROCZE (2)'!AK12</f>
        <v>5</v>
      </c>
      <c r="Q14" s="349">
        <f t="shared" si="6"/>
        <v>1.2987012987012987E-3</v>
      </c>
      <c r="R14" s="348">
        <f>'[3]I PÓŁROCZE (2)'!AM12</f>
        <v>124</v>
      </c>
      <c r="S14" s="349">
        <f t="shared" si="7"/>
        <v>3.2207792207792206E-2</v>
      </c>
    </row>
    <row r="15" spans="1:25" ht="21" customHeight="1">
      <c r="A15" s="517" t="s">
        <v>1564</v>
      </c>
      <c r="B15" s="518"/>
      <c r="C15" s="225">
        <f>SUM(C16:C20)</f>
        <v>6791</v>
      </c>
      <c r="D15" s="225">
        <f t="shared" ref="D15:R15" si="11">SUM(D16:D20)</f>
        <v>2628</v>
      </c>
      <c r="E15" s="234">
        <f t="shared" si="0"/>
        <v>0.38698277131497572</v>
      </c>
      <c r="F15" s="225">
        <f t="shared" si="11"/>
        <v>1440</v>
      </c>
      <c r="G15" s="234">
        <f t="shared" si="1"/>
        <v>0.21204535414519216</v>
      </c>
      <c r="H15" s="225">
        <f t="shared" si="11"/>
        <v>2277</v>
      </c>
      <c r="I15" s="234">
        <f t="shared" si="2"/>
        <v>0.33529671624208512</v>
      </c>
      <c r="J15" s="225">
        <f t="shared" si="11"/>
        <v>1624</v>
      </c>
      <c r="K15" s="234">
        <f t="shared" si="3"/>
        <v>0.23914003828596672</v>
      </c>
      <c r="L15" s="225">
        <f t="shared" si="11"/>
        <v>60</v>
      </c>
      <c r="M15" s="234">
        <f t="shared" si="4"/>
        <v>8.8352230893830076E-3</v>
      </c>
      <c r="N15" s="225">
        <f t="shared" si="11"/>
        <v>1110</v>
      </c>
      <c r="O15" s="234">
        <f t="shared" si="5"/>
        <v>0.16345162715358563</v>
      </c>
      <c r="P15" s="225">
        <f t="shared" si="11"/>
        <v>18</v>
      </c>
      <c r="Q15" s="234">
        <f t="shared" si="6"/>
        <v>2.6505669268149022E-3</v>
      </c>
      <c r="R15" s="225">
        <f t="shared" si="11"/>
        <v>333</v>
      </c>
      <c r="S15" s="234">
        <f t="shared" si="7"/>
        <v>4.9035488146075688E-2</v>
      </c>
    </row>
    <row r="16" spans="1:25" s="389" customFormat="1" ht="21" customHeight="1">
      <c r="A16" s="264">
        <v>1</v>
      </c>
      <c r="B16" s="213" t="s">
        <v>35</v>
      </c>
      <c r="C16" s="216">
        <f>'[3]I PÓŁROCZE (2)'!X14</f>
        <v>1015</v>
      </c>
      <c r="D16" s="348">
        <f>'[3]I PÓŁROCZE (2)'!Y14</f>
        <v>391</v>
      </c>
      <c r="E16" s="349">
        <f t="shared" si="0"/>
        <v>0.38522167487684728</v>
      </c>
      <c r="F16" s="348">
        <f>'[3]I PÓŁROCZE (2)'!AA14</f>
        <v>220</v>
      </c>
      <c r="G16" s="349">
        <f t="shared" si="1"/>
        <v>0.21674876847290642</v>
      </c>
      <c r="H16" s="348">
        <f>'[3]I PÓŁROCZE (2)'!AC14</f>
        <v>253</v>
      </c>
      <c r="I16" s="349">
        <f t="shared" si="2"/>
        <v>0.24926108374384237</v>
      </c>
      <c r="J16" s="348">
        <f>'[3]I PÓŁROCZE (2)'!AE14</f>
        <v>260</v>
      </c>
      <c r="K16" s="349">
        <f t="shared" si="3"/>
        <v>0.25615763546798032</v>
      </c>
      <c r="L16" s="348">
        <f>'[3]I PÓŁROCZE (2)'!AG14</f>
        <v>42</v>
      </c>
      <c r="M16" s="349">
        <f t="shared" si="4"/>
        <v>4.1379310344827586E-2</v>
      </c>
      <c r="N16" s="348">
        <f>'[3]I PÓŁROCZE (2)'!AI14</f>
        <v>243</v>
      </c>
      <c r="O16" s="349">
        <f t="shared" si="5"/>
        <v>0.23940886699507388</v>
      </c>
      <c r="P16" s="348">
        <f>'[3]I PÓŁROCZE (2)'!AK14</f>
        <v>13</v>
      </c>
      <c r="Q16" s="349">
        <f t="shared" si="6"/>
        <v>1.2807881773399015E-2</v>
      </c>
      <c r="R16" s="348">
        <f>'[3]I PÓŁROCZE (2)'!AM14</f>
        <v>90</v>
      </c>
      <c r="S16" s="349">
        <f t="shared" si="7"/>
        <v>8.8669950738916259E-2</v>
      </c>
    </row>
    <row r="17" spans="1:19" s="389" customFormat="1" ht="21" customHeight="1">
      <c r="A17" s="264">
        <v>2</v>
      </c>
      <c r="B17" s="213" t="s">
        <v>38</v>
      </c>
      <c r="C17" s="216">
        <f>'[3]I PÓŁROCZE (2)'!X15</f>
        <v>1430</v>
      </c>
      <c r="D17" s="348">
        <f>'[3]I PÓŁROCZE (2)'!Y15</f>
        <v>639</v>
      </c>
      <c r="E17" s="349">
        <f t="shared" si="0"/>
        <v>0.44685314685314687</v>
      </c>
      <c r="F17" s="348">
        <f>'[3]I PÓŁROCZE (2)'!AA15</f>
        <v>388</v>
      </c>
      <c r="G17" s="349">
        <f t="shared" si="1"/>
        <v>0.27132867132867133</v>
      </c>
      <c r="H17" s="348">
        <f>'[3]I PÓŁROCZE (2)'!AC15</f>
        <v>488</v>
      </c>
      <c r="I17" s="349">
        <f t="shared" si="2"/>
        <v>0.34125874125874128</v>
      </c>
      <c r="J17" s="348">
        <f>'[3]I PÓŁROCZE (2)'!AE15</f>
        <v>271</v>
      </c>
      <c r="K17" s="349">
        <f t="shared" si="3"/>
        <v>0.18951048951048952</v>
      </c>
      <c r="L17" s="348">
        <f>'[3]I PÓŁROCZE (2)'!AG15</f>
        <v>7</v>
      </c>
      <c r="M17" s="349">
        <f t="shared" si="4"/>
        <v>4.8951048951048955E-3</v>
      </c>
      <c r="N17" s="348">
        <f>'[3]I PÓŁROCZE (2)'!AI15</f>
        <v>284</v>
      </c>
      <c r="O17" s="349">
        <f t="shared" si="5"/>
        <v>0.19860139860139861</v>
      </c>
      <c r="P17" s="348">
        <f>'[3]I PÓŁROCZE (2)'!AK15</f>
        <v>3</v>
      </c>
      <c r="Q17" s="349">
        <f t="shared" si="6"/>
        <v>2.0979020979020979E-3</v>
      </c>
      <c r="R17" s="348">
        <f>'[3]I PÓŁROCZE (2)'!AM15</f>
        <v>59</v>
      </c>
      <c r="S17" s="349">
        <f t="shared" si="7"/>
        <v>4.1258741258741259E-2</v>
      </c>
    </row>
    <row r="18" spans="1:19" s="10" customFormat="1" ht="21" customHeight="1">
      <c r="A18" s="264">
        <v>3</v>
      </c>
      <c r="B18" s="213" t="s">
        <v>40</v>
      </c>
      <c r="C18" s="216">
        <f>'[3]I PÓŁROCZE (2)'!X16</f>
        <v>2031</v>
      </c>
      <c r="D18" s="348">
        <f>'[3]I PÓŁROCZE (2)'!Y16</f>
        <v>719</v>
      </c>
      <c r="E18" s="349">
        <f t="shared" si="0"/>
        <v>0.35401280157557852</v>
      </c>
      <c r="F18" s="348">
        <f>'[3]I PÓŁROCZE (2)'!AA16</f>
        <v>388</v>
      </c>
      <c r="G18" s="349">
        <f t="shared" si="1"/>
        <v>0.19103889709502708</v>
      </c>
      <c r="H18" s="348">
        <f>'[3]I PÓŁROCZE (2)'!AC16</f>
        <v>760</v>
      </c>
      <c r="I18" s="349">
        <f t="shared" si="2"/>
        <v>0.37419990152634169</v>
      </c>
      <c r="J18" s="348">
        <f>'[3]I PÓŁROCZE (2)'!AE16</f>
        <v>471</v>
      </c>
      <c r="K18" s="349">
        <f t="shared" si="3"/>
        <v>0.23190546528803546</v>
      </c>
      <c r="L18" s="348">
        <f>'[3]I PÓŁROCZE (2)'!AG16</f>
        <v>8</v>
      </c>
      <c r="M18" s="349">
        <f t="shared" si="4"/>
        <v>3.9389463318562287E-3</v>
      </c>
      <c r="N18" s="348">
        <f>'[3]I PÓŁROCZE (2)'!AI16</f>
        <v>325</v>
      </c>
      <c r="O18" s="349">
        <f t="shared" si="5"/>
        <v>0.16001969473165928</v>
      </c>
      <c r="P18" s="348">
        <f>'[3]I PÓŁROCZE (2)'!AK16</f>
        <v>2</v>
      </c>
      <c r="Q18" s="349">
        <f t="shared" si="6"/>
        <v>9.8473658296405718E-4</v>
      </c>
      <c r="R18" s="348">
        <f>'[3]I PÓŁROCZE (2)'!AM16</f>
        <v>76</v>
      </c>
      <c r="S18" s="349">
        <f t="shared" si="7"/>
        <v>3.7419990152634169E-2</v>
      </c>
    </row>
    <row r="19" spans="1:19" s="389" customFormat="1" ht="21" customHeight="1">
      <c r="A19" s="264">
        <v>4</v>
      </c>
      <c r="B19" s="213" t="s">
        <v>41</v>
      </c>
      <c r="C19" s="216">
        <f>'[3]I PÓŁROCZE (2)'!X17</f>
        <v>1505</v>
      </c>
      <c r="D19" s="348">
        <f>'[3]I PÓŁROCZE (2)'!Y17</f>
        <v>592</v>
      </c>
      <c r="E19" s="349">
        <f t="shared" si="0"/>
        <v>0.39335548172757473</v>
      </c>
      <c r="F19" s="348">
        <f>'[3]I PÓŁROCZE (2)'!AA17</f>
        <v>293</v>
      </c>
      <c r="G19" s="349">
        <f t="shared" si="1"/>
        <v>0.19468438538205979</v>
      </c>
      <c r="H19" s="348">
        <f>'[3]I PÓŁROCZE (2)'!AC17</f>
        <v>517</v>
      </c>
      <c r="I19" s="349">
        <f t="shared" si="2"/>
        <v>0.34352159468438537</v>
      </c>
      <c r="J19" s="348">
        <f>'[3]I PÓŁROCZE (2)'!AE17</f>
        <v>357</v>
      </c>
      <c r="K19" s="349">
        <f t="shared" si="3"/>
        <v>0.23720930232558141</v>
      </c>
      <c r="L19" s="348">
        <f>'[3]I PÓŁROCZE (2)'!AG17</f>
        <v>3</v>
      </c>
      <c r="M19" s="349">
        <f t="shared" si="4"/>
        <v>1.9933554817275745E-3</v>
      </c>
      <c r="N19" s="348">
        <f>'[3]I PÓŁROCZE (2)'!AI17</f>
        <v>196</v>
      </c>
      <c r="O19" s="349">
        <f t="shared" si="5"/>
        <v>0.13023255813953488</v>
      </c>
      <c r="P19" s="348">
        <f>'[3]I PÓŁROCZE (2)'!AK17</f>
        <v>0</v>
      </c>
      <c r="Q19" s="349">
        <f t="shared" si="6"/>
        <v>0</v>
      </c>
      <c r="R19" s="348">
        <f>'[3]I PÓŁROCZE (2)'!AM17</f>
        <v>74</v>
      </c>
      <c r="S19" s="349">
        <f t="shared" si="7"/>
        <v>4.9169435215946841E-2</v>
      </c>
    </row>
    <row r="20" spans="1:19" s="20" customFormat="1" ht="21" customHeight="1">
      <c r="A20" s="264">
        <v>5</v>
      </c>
      <c r="B20" s="213" t="s">
        <v>44</v>
      </c>
      <c r="C20" s="216">
        <f>'[3]I PÓŁROCZE (2)'!X18</f>
        <v>810</v>
      </c>
      <c r="D20" s="348">
        <f>'[3]I PÓŁROCZE (2)'!Y18</f>
        <v>287</v>
      </c>
      <c r="E20" s="349">
        <f t="shared" si="0"/>
        <v>0.35432098765432096</v>
      </c>
      <c r="F20" s="348">
        <f>'[3]I PÓŁROCZE (2)'!AA18</f>
        <v>151</v>
      </c>
      <c r="G20" s="349">
        <f t="shared" si="1"/>
        <v>0.18641975308641975</v>
      </c>
      <c r="H20" s="348">
        <f>'[3]I PÓŁROCZE (2)'!AC18</f>
        <v>259</v>
      </c>
      <c r="I20" s="349">
        <f t="shared" si="2"/>
        <v>0.31975308641975309</v>
      </c>
      <c r="J20" s="348">
        <f>'[3]I PÓŁROCZE (2)'!AE18</f>
        <v>265</v>
      </c>
      <c r="K20" s="349">
        <f t="shared" si="3"/>
        <v>0.3271604938271605</v>
      </c>
      <c r="L20" s="348">
        <f>'[3]I PÓŁROCZE (2)'!AG18</f>
        <v>0</v>
      </c>
      <c r="M20" s="349">
        <f t="shared" si="4"/>
        <v>0</v>
      </c>
      <c r="N20" s="348">
        <f>'[3]I PÓŁROCZE (2)'!AI18</f>
        <v>62</v>
      </c>
      <c r="O20" s="349">
        <f t="shared" si="5"/>
        <v>7.6543209876543214E-2</v>
      </c>
      <c r="P20" s="348">
        <f>'[3]I PÓŁROCZE (2)'!AK18</f>
        <v>0</v>
      </c>
      <c r="Q20" s="349">
        <f t="shared" si="6"/>
        <v>0</v>
      </c>
      <c r="R20" s="348">
        <f>'[3]I PÓŁROCZE (2)'!AM18</f>
        <v>34</v>
      </c>
      <c r="S20" s="349">
        <f t="shared" si="7"/>
        <v>4.1975308641975309E-2</v>
      </c>
    </row>
    <row r="21" spans="1:19" s="13" customFormat="1" ht="21" customHeight="1">
      <c r="A21" s="519" t="s">
        <v>1565</v>
      </c>
      <c r="B21" s="519"/>
      <c r="C21" s="221">
        <f>C22+C28+C35+C44+C49+C56</f>
        <v>59673</v>
      </c>
      <c r="D21" s="221">
        <f t="shared" ref="D21:R21" si="12">D22+D28+D35+D44+D49+D56</f>
        <v>27755</v>
      </c>
      <c r="E21" s="72">
        <f t="shared" si="0"/>
        <v>0.4651182276741575</v>
      </c>
      <c r="F21" s="221">
        <f t="shared" si="12"/>
        <v>16910</v>
      </c>
      <c r="G21" s="72">
        <f t="shared" si="1"/>
        <v>0.28337774202738258</v>
      </c>
      <c r="H21" s="221">
        <f t="shared" si="12"/>
        <v>21320</v>
      </c>
      <c r="I21" s="72">
        <f t="shared" si="2"/>
        <v>0.35728051212441136</v>
      </c>
      <c r="J21" s="221">
        <f t="shared" si="12"/>
        <v>10963</v>
      </c>
      <c r="K21" s="72">
        <f t="shared" si="3"/>
        <v>0.18371792938179746</v>
      </c>
      <c r="L21" s="221">
        <f t="shared" si="12"/>
        <v>909</v>
      </c>
      <c r="M21" s="72">
        <f t="shared" si="4"/>
        <v>1.5233019958775325E-2</v>
      </c>
      <c r="N21" s="221">
        <f t="shared" si="12"/>
        <v>8261</v>
      </c>
      <c r="O21" s="72">
        <f t="shared" si="5"/>
        <v>0.1384378194493322</v>
      </c>
      <c r="P21" s="221">
        <f t="shared" si="12"/>
        <v>132</v>
      </c>
      <c r="Q21" s="72">
        <f t="shared" si="6"/>
        <v>2.2120557035845358E-3</v>
      </c>
      <c r="R21" s="221">
        <f t="shared" si="12"/>
        <v>2640</v>
      </c>
      <c r="S21" s="72">
        <f t="shared" si="7"/>
        <v>4.4241114071690714E-2</v>
      </c>
    </row>
    <row r="22" spans="1:19" s="389" customFormat="1" ht="21" customHeight="1">
      <c r="A22" s="516" t="s">
        <v>1557</v>
      </c>
      <c r="B22" s="516"/>
      <c r="C22" s="227">
        <f>SUM(C23:C27)</f>
        <v>9669</v>
      </c>
      <c r="D22" s="227">
        <f t="shared" ref="D22:R22" si="13">SUM(D23:D27)</f>
        <v>4395</v>
      </c>
      <c r="E22" s="234">
        <f t="shared" si="0"/>
        <v>0.45454545454545453</v>
      </c>
      <c r="F22" s="227">
        <f t="shared" si="13"/>
        <v>2785</v>
      </c>
      <c r="G22" s="234">
        <f t="shared" si="1"/>
        <v>0.28803392284620954</v>
      </c>
      <c r="H22" s="227">
        <f t="shared" si="13"/>
        <v>3648</v>
      </c>
      <c r="I22" s="234">
        <f t="shared" si="2"/>
        <v>0.37728824076946943</v>
      </c>
      <c r="J22" s="227">
        <f t="shared" si="13"/>
        <v>1936</v>
      </c>
      <c r="K22" s="234">
        <f t="shared" si="3"/>
        <v>0.20022753128555176</v>
      </c>
      <c r="L22" s="227">
        <f t="shared" si="13"/>
        <v>217</v>
      </c>
      <c r="M22" s="234">
        <f t="shared" si="4"/>
        <v>2.2442858620333024E-2</v>
      </c>
      <c r="N22" s="227">
        <f t="shared" si="13"/>
        <v>1127</v>
      </c>
      <c r="O22" s="234">
        <f t="shared" si="5"/>
        <v>0.11655807218947151</v>
      </c>
      <c r="P22" s="227">
        <f t="shared" si="13"/>
        <v>12</v>
      </c>
      <c r="Q22" s="234">
        <f t="shared" si="6"/>
        <v>1.2410797393732546E-3</v>
      </c>
      <c r="R22" s="227">
        <f t="shared" si="13"/>
        <v>343</v>
      </c>
      <c r="S22" s="234">
        <f t="shared" si="7"/>
        <v>3.5474195883752196E-2</v>
      </c>
    </row>
    <row r="23" spans="1:19" s="10" customFormat="1" ht="21" customHeight="1">
      <c r="A23" s="264">
        <v>1</v>
      </c>
      <c r="B23" s="213" t="s">
        <v>12</v>
      </c>
      <c r="C23" s="216">
        <f>'[3]I PÓŁROCZE (2)'!X21</f>
        <v>2387</v>
      </c>
      <c r="D23" s="348">
        <f>'[3]I PÓŁROCZE (2)'!Y21</f>
        <v>1049</v>
      </c>
      <c r="E23" s="349">
        <f t="shared" si="0"/>
        <v>0.43946376204440718</v>
      </c>
      <c r="F23" s="348">
        <f>'[3]I PÓŁROCZE (2)'!AA21</f>
        <v>595</v>
      </c>
      <c r="G23" s="349">
        <f t="shared" si="1"/>
        <v>0.24926686217008798</v>
      </c>
      <c r="H23" s="348">
        <f>'[3]I PÓŁROCZE (2)'!AC21</f>
        <v>865</v>
      </c>
      <c r="I23" s="349">
        <f t="shared" si="2"/>
        <v>0.36237955592794302</v>
      </c>
      <c r="J23" s="348">
        <f>'[3]I PÓŁROCZE (2)'!AE21</f>
        <v>530</v>
      </c>
      <c r="K23" s="349">
        <f t="shared" si="3"/>
        <v>0.2220360284876414</v>
      </c>
      <c r="L23" s="348">
        <f>'[3]I PÓŁROCZE (2)'!AG21</f>
        <v>3</v>
      </c>
      <c r="M23" s="349">
        <f t="shared" si="4"/>
        <v>1.2568077084206116E-3</v>
      </c>
      <c r="N23" s="348">
        <f>'[3]I PÓŁROCZE (2)'!AI21</f>
        <v>256</v>
      </c>
      <c r="O23" s="349">
        <f t="shared" si="5"/>
        <v>0.10724759111855886</v>
      </c>
      <c r="P23" s="348">
        <f>'[3]I PÓŁROCZE (2)'!AK21</f>
        <v>3</v>
      </c>
      <c r="Q23" s="349">
        <f t="shared" si="6"/>
        <v>1.2568077084206116E-3</v>
      </c>
      <c r="R23" s="348">
        <f>'[3]I PÓŁROCZE (2)'!AM21</f>
        <v>86</v>
      </c>
      <c r="S23" s="349">
        <f t="shared" si="7"/>
        <v>3.6028487641390869E-2</v>
      </c>
    </row>
    <row r="24" spans="1:19" s="389" customFormat="1" ht="21" customHeight="1">
      <c r="A24" s="264">
        <v>2</v>
      </c>
      <c r="B24" s="213" t="s">
        <v>13</v>
      </c>
      <c r="C24" s="216">
        <f>'[3]I PÓŁROCZE (2)'!X22</f>
        <v>1554</v>
      </c>
      <c r="D24" s="348">
        <f>'[3]I PÓŁROCZE (2)'!Y22</f>
        <v>819</v>
      </c>
      <c r="E24" s="349">
        <f t="shared" si="0"/>
        <v>0.52702702702702697</v>
      </c>
      <c r="F24" s="348">
        <f>'[3]I PÓŁROCZE (2)'!AA22</f>
        <v>524</v>
      </c>
      <c r="G24" s="349">
        <f t="shared" si="1"/>
        <v>0.33719433719433717</v>
      </c>
      <c r="H24" s="348">
        <f>'[3]I PÓŁROCZE (2)'!AC22</f>
        <v>357</v>
      </c>
      <c r="I24" s="349">
        <f t="shared" si="2"/>
        <v>0.22972972972972974</v>
      </c>
      <c r="J24" s="348">
        <f>'[3]I PÓŁROCZE (2)'!AE22</f>
        <v>340</v>
      </c>
      <c r="K24" s="349">
        <f t="shared" si="3"/>
        <v>0.21879021879021879</v>
      </c>
      <c r="L24" s="348">
        <f>'[3]I PÓŁROCZE (2)'!AG22</f>
        <v>0</v>
      </c>
      <c r="M24" s="349">
        <f t="shared" si="4"/>
        <v>0</v>
      </c>
      <c r="N24" s="348">
        <f>'[3]I PÓŁROCZE (2)'!AI22</f>
        <v>158</v>
      </c>
      <c r="O24" s="349">
        <f t="shared" si="5"/>
        <v>0.10167310167310167</v>
      </c>
      <c r="P24" s="348">
        <f>'[3]I PÓŁROCZE (2)'!AK22</f>
        <v>0</v>
      </c>
      <c r="Q24" s="349">
        <f t="shared" si="6"/>
        <v>0</v>
      </c>
      <c r="R24" s="348">
        <f>'[3]I PÓŁROCZE (2)'!AM22</f>
        <v>86</v>
      </c>
      <c r="S24" s="349">
        <f t="shared" si="7"/>
        <v>5.5341055341055344E-2</v>
      </c>
    </row>
    <row r="25" spans="1:19" s="389" customFormat="1" ht="21" customHeight="1">
      <c r="A25" s="264">
        <v>3</v>
      </c>
      <c r="B25" s="213" t="s">
        <v>15</v>
      </c>
      <c r="C25" s="216">
        <f>'[3]I PÓŁROCZE (2)'!X23</f>
        <v>2269</v>
      </c>
      <c r="D25" s="348">
        <f>'[3]I PÓŁROCZE (2)'!Y23</f>
        <v>1007</v>
      </c>
      <c r="E25" s="349">
        <f t="shared" si="0"/>
        <v>0.44380784486557956</v>
      </c>
      <c r="F25" s="348">
        <f>'[3]I PÓŁROCZE (2)'!AA23</f>
        <v>667</v>
      </c>
      <c r="G25" s="349">
        <f t="shared" si="1"/>
        <v>0.29396209784045835</v>
      </c>
      <c r="H25" s="348">
        <f>'[3]I PÓŁROCZE (2)'!AC23</f>
        <v>947</v>
      </c>
      <c r="I25" s="349">
        <f t="shared" si="2"/>
        <v>0.41736447774349933</v>
      </c>
      <c r="J25" s="348">
        <f>'[3]I PÓŁROCZE (2)'!AE23</f>
        <v>476</v>
      </c>
      <c r="K25" s="349">
        <f t="shared" si="3"/>
        <v>0.20978404583516969</v>
      </c>
      <c r="L25" s="348">
        <f>'[3]I PÓŁROCZE (2)'!AG23</f>
        <v>4</v>
      </c>
      <c r="M25" s="349">
        <f t="shared" si="4"/>
        <v>1.7628911414720142E-3</v>
      </c>
      <c r="N25" s="348">
        <f>'[3]I PÓŁROCZE (2)'!AI23</f>
        <v>202</v>
      </c>
      <c r="O25" s="349">
        <f t="shared" si="5"/>
        <v>8.9026002644336716E-2</v>
      </c>
      <c r="P25" s="348">
        <f>'[3]I PÓŁROCZE (2)'!AK23</f>
        <v>4</v>
      </c>
      <c r="Q25" s="349">
        <f t="shared" si="6"/>
        <v>1.7628911414720142E-3</v>
      </c>
      <c r="R25" s="348">
        <f>'[3]I PÓŁROCZE (2)'!AM23</f>
        <v>69</v>
      </c>
      <c r="S25" s="349">
        <f t="shared" si="7"/>
        <v>3.0409872190392245E-2</v>
      </c>
    </row>
    <row r="26" spans="1:19" s="389" customFormat="1" ht="21" customHeight="1">
      <c r="A26" s="264">
        <v>4</v>
      </c>
      <c r="B26" s="213" t="s">
        <v>42</v>
      </c>
      <c r="C26" s="216">
        <f>'[3]I PÓŁROCZE (2)'!X24</f>
        <v>2076</v>
      </c>
      <c r="D26" s="348">
        <f>'[3]I PÓŁROCZE (2)'!Y24</f>
        <v>885</v>
      </c>
      <c r="E26" s="349">
        <f t="shared" si="0"/>
        <v>0.42630057803468208</v>
      </c>
      <c r="F26" s="348">
        <f>'[3]I PÓŁROCZE (2)'!AA24</f>
        <v>599</v>
      </c>
      <c r="G26" s="349">
        <f t="shared" si="1"/>
        <v>0.28853564547206167</v>
      </c>
      <c r="H26" s="348">
        <f>'[3]I PÓŁROCZE (2)'!AC24</f>
        <v>930</v>
      </c>
      <c r="I26" s="349">
        <f t="shared" si="2"/>
        <v>0.44797687861271679</v>
      </c>
      <c r="J26" s="348">
        <f>'[3]I PÓŁROCZE (2)'!AE24</f>
        <v>351</v>
      </c>
      <c r="K26" s="349">
        <f t="shared" si="3"/>
        <v>0.16907514450867053</v>
      </c>
      <c r="L26" s="348">
        <f>'[3]I PÓŁROCZE (2)'!AG24</f>
        <v>198</v>
      </c>
      <c r="M26" s="349">
        <f t="shared" si="4"/>
        <v>9.5375722543352595E-2</v>
      </c>
      <c r="N26" s="348">
        <f>'[3]I PÓŁROCZE (2)'!AI24</f>
        <v>365</v>
      </c>
      <c r="O26" s="349">
        <f t="shared" si="5"/>
        <v>0.1758188824662813</v>
      </c>
      <c r="P26" s="348">
        <f>'[3]I PÓŁROCZE (2)'!AK24</f>
        <v>3</v>
      </c>
      <c r="Q26" s="349">
        <f t="shared" si="6"/>
        <v>1.4450867052023121E-3</v>
      </c>
      <c r="R26" s="348">
        <f>'[3]I PÓŁROCZE (2)'!AM24</f>
        <v>62</v>
      </c>
      <c r="S26" s="349">
        <f t="shared" si="7"/>
        <v>2.9865125240847785E-2</v>
      </c>
    </row>
    <row r="27" spans="1:19" s="389" customFormat="1" ht="21" customHeight="1">
      <c r="A27" s="264">
        <v>5</v>
      </c>
      <c r="B27" s="213" t="s">
        <v>61</v>
      </c>
      <c r="C27" s="216">
        <f>'[3]I PÓŁROCZE (2)'!X25</f>
        <v>1383</v>
      </c>
      <c r="D27" s="348">
        <f>'[3]I PÓŁROCZE (2)'!Y25</f>
        <v>635</v>
      </c>
      <c r="E27" s="349">
        <f t="shared" si="0"/>
        <v>0.45914678235719453</v>
      </c>
      <c r="F27" s="348">
        <f>'[3]I PÓŁROCZE (2)'!AA25</f>
        <v>400</v>
      </c>
      <c r="G27" s="349">
        <f t="shared" si="1"/>
        <v>0.28922631959508316</v>
      </c>
      <c r="H27" s="348">
        <f>'[3]I PÓŁROCZE (2)'!AC25</f>
        <v>549</v>
      </c>
      <c r="I27" s="349">
        <f t="shared" si="2"/>
        <v>0.39696312364425163</v>
      </c>
      <c r="J27" s="348">
        <f>'[3]I PÓŁROCZE (2)'!AE25</f>
        <v>239</v>
      </c>
      <c r="K27" s="349">
        <f t="shared" si="3"/>
        <v>0.17281272595806219</v>
      </c>
      <c r="L27" s="348">
        <f>'[3]I PÓŁROCZE (2)'!AG25</f>
        <v>12</v>
      </c>
      <c r="M27" s="349">
        <f t="shared" si="4"/>
        <v>8.6767895878524948E-3</v>
      </c>
      <c r="N27" s="348">
        <f>'[3]I PÓŁROCZE (2)'!AI25</f>
        <v>146</v>
      </c>
      <c r="O27" s="349">
        <f t="shared" si="5"/>
        <v>0.10556760665220535</v>
      </c>
      <c r="P27" s="348">
        <f>'[3]I PÓŁROCZE (2)'!AK25</f>
        <v>2</v>
      </c>
      <c r="Q27" s="349">
        <f t="shared" si="6"/>
        <v>1.4461315979754157E-3</v>
      </c>
      <c r="R27" s="348">
        <f>'[3]I PÓŁROCZE (2)'!AM25</f>
        <v>40</v>
      </c>
      <c r="S27" s="349">
        <f t="shared" si="7"/>
        <v>2.8922631959508314E-2</v>
      </c>
    </row>
    <row r="28" spans="1:19" s="19" customFormat="1" ht="21" customHeight="1">
      <c r="A28" s="516" t="s">
        <v>1558</v>
      </c>
      <c r="B28" s="516"/>
      <c r="C28" s="227">
        <f>SUM(C29:C34)</f>
        <v>9717</v>
      </c>
      <c r="D28" s="227">
        <f>SUM(D29:D34)</f>
        <v>4980</v>
      </c>
      <c r="E28" s="234">
        <f t="shared" si="0"/>
        <v>0.51250385921580732</v>
      </c>
      <c r="F28" s="227">
        <f>SUM(F29:F34)</f>
        <v>3243</v>
      </c>
      <c r="G28" s="234">
        <f t="shared" si="1"/>
        <v>0.33374498301945044</v>
      </c>
      <c r="H28" s="227">
        <f>SUM(H29:H34)</f>
        <v>3313</v>
      </c>
      <c r="I28" s="234">
        <f t="shared" si="2"/>
        <v>0.34094885252649992</v>
      </c>
      <c r="J28" s="227">
        <f>SUM(J29:J34)</f>
        <v>1543</v>
      </c>
      <c r="K28" s="234">
        <f t="shared" si="3"/>
        <v>0.15879386641967685</v>
      </c>
      <c r="L28" s="227">
        <f>SUM(L29:L34)</f>
        <v>95</v>
      </c>
      <c r="M28" s="234">
        <f t="shared" si="4"/>
        <v>9.7766800452814655E-3</v>
      </c>
      <c r="N28" s="227">
        <f>SUM(N29:N34)</f>
        <v>1312</v>
      </c>
      <c r="O28" s="234">
        <f t="shared" si="5"/>
        <v>0.13502109704641349</v>
      </c>
      <c r="P28" s="227">
        <f>SUM(P29:P34)</f>
        <v>34</v>
      </c>
      <c r="Q28" s="234">
        <f t="shared" si="6"/>
        <v>3.499022331995472E-3</v>
      </c>
      <c r="R28" s="227">
        <f>SUM(R29:R34)</f>
        <v>492</v>
      </c>
      <c r="S28" s="234">
        <f t="shared" si="7"/>
        <v>5.0632911392405063E-2</v>
      </c>
    </row>
    <row r="29" spans="1:19" ht="21" customHeight="1">
      <c r="A29" s="264">
        <v>1</v>
      </c>
      <c r="B29" s="213" t="s">
        <v>17</v>
      </c>
      <c r="C29" s="216">
        <f>'[3]I PÓŁROCZE (2)'!X27</f>
        <v>1548</v>
      </c>
      <c r="D29" s="348">
        <f>'[3]I PÓŁROCZE (2)'!Y27</f>
        <v>754</v>
      </c>
      <c r="E29" s="349">
        <f t="shared" si="0"/>
        <v>0.48708010335917312</v>
      </c>
      <c r="F29" s="348">
        <f>'[3]I PÓŁROCZE (2)'!AA27</f>
        <v>536</v>
      </c>
      <c r="G29" s="349">
        <f t="shared" si="1"/>
        <v>0.34625322997416019</v>
      </c>
      <c r="H29" s="348">
        <f>'[3]I PÓŁROCZE (2)'!AC27</f>
        <v>669</v>
      </c>
      <c r="I29" s="349">
        <f t="shared" si="2"/>
        <v>0.43217054263565891</v>
      </c>
      <c r="J29" s="348">
        <f>'[3]I PÓŁROCZE (2)'!AE27</f>
        <v>217</v>
      </c>
      <c r="K29" s="349">
        <f t="shared" si="3"/>
        <v>0.14018087855297157</v>
      </c>
      <c r="L29" s="348">
        <f>'[3]I PÓŁROCZE (2)'!AG27</f>
        <v>0</v>
      </c>
      <c r="M29" s="349">
        <f t="shared" si="4"/>
        <v>0</v>
      </c>
      <c r="N29" s="348">
        <f>'[3]I PÓŁROCZE (2)'!AI27</f>
        <v>167</v>
      </c>
      <c r="O29" s="349">
        <f t="shared" si="5"/>
        <v>0.1078811369509044</v>
      </c>
      <c r="P29" s="348">
        <f>'[3]I PÓŁROCZE (2)'!AK27</f>
        <v>1</v>
      </c>
      <c r="Q29" s="349">
        <f t="shared" si="6"/>
        <v>6.459948320413437E-4</v>
      </c>
      <c r="R29" s="348">
        <f>'[3]I PÓŁROCZE (2)'!AM27</f>
        <v>40</v>
      </c>
      <c r="S29" s="349">
        <f t="shared" si="7"/>
        <v>2.5839793281653745E-2</v>
      </c>
    </row>
    <row r="30" spans="1:19" s="389" customFormat="1" ht="21" customHeight="1">
      <c r="A30" s="264">
        <v>2</v>
      </c>
      <c r="B30" s="213" t="s">
        <v>18</v>
      </c>
      <c r="C30" s="216">
        <f>'[3]I PÓŁROCZE (2)'!X28</f>
        <v>2004</v>
      </c>
      <c r="D30" s="348">
        <f>'[3]I PÓŁROCZE (2)'!Y28</f>
        <v>1049</v>
      </c>
      <c r="E30" s="349">
        <f t="shared" si="0"/>
        <v>0.52345309381237526</v>
      </c>
      <c r="F30" s="348">
        <f>'[3]I PÓŁROCZE (2)'!AA28</f>
        <v>646</v>
      </c>
      <c r="G30" s="349">
        <f t="shared" si="1"/>
        <v>0.32235528942115771</v>
      </c>
      <c r="H30" s="348">
        <f>'[3]I PÓŁROCZE (2)'!AC28</f>
        <v>725</v>
      </c>
      <c r="I30" s="349">
        <f t="shared" si="2"/>
        <v>0.36177644710578843</v>
      </c>
      <c r="J30" s="348">
        <f>'[3]I PÓŁROCZE (2)'!AE28</f>
        <v>309</v>
      </c>
      <c r="K30" s="349">
        <f t="shared" si="3"/>
        <v>0.15419161676646706</v>
      </c>
      <c r="L30" s="348">
        <f>'[3]I PÓŁROCZE (2)'!AG28</f>
        <v>0</v>
      </c>
      <c r="M30" s="349">
        <f t="shared" si="4"/>
        <v>0</v>
      </c>
      <c r="N30" s="348">
        <f>'[3]I PÓŁROCZE (2)'!AI28</f>
        <v>187</v>
      </c>
      <c r="O30" s="349">
        <f t="shared" si="5"/>
        <v>9.3313373253493009E-2</v>
      </c>
      <c r="P30" s="348">
        <f>'[3]I PÓŁROCZE (2)'!AK28</f>
        <v>5</v>
      </c>
      <c r="Q30" s="349">
        <f t="shared" si="6"/>
        <v>2.4950099800399202E-3</v>
      </c>
      <c r="R30" s="348">
        <f>'[3]I PÓŁROCZE (2)'!AM28</f>
        <v>77</v>
      </c>
      <c r="S30" s="349">
        <f t="shared" si="7"/>
        <v>3.8423153692614773E-2</v>
      </c>
    </row>
    <row r="31" spans="1:19" s="389" customFormat="1" ht="21" customHeight="1">
      <c r="A31" s="264">
        <v>3</v>
      </c>
      <c r="B31" s="213" t="s">
        <v>20</v>
      </c>
      <c r="C31" s="216">
        <f>'[3]I PÓŁROCZE (2)'!X29</f>
        <v>1970</v>
      </c>
      <c r="D31" s="348">
        <f>'[3]I PÓŁROCZE (2)'!Y29</f>
        <v>1088</v>
      </c>
      <c r="E31" s="349">
        <f t="shared" si="0"/>
        <v>0.5522842639593909</v>
      </c>
      <c r="F31" s="348">
        <f>'[3]I PÓŁROCZE (2)'!AA29</f>
        <v>723</v>
      </c>
      <c r="G31" s="349">
        <f t="shared" si="1"/>
        <v>0.36700507614213196</v>
      </c>
      <c r="H31" s="348">
        <f>'[3]I PÓŁROCZE (2)'!AC29</f>
        <v>600</v>
      </c>
      <c r="I31" s="349">
        <f t="shared" si="2"/>
        <v>0.30456852791878175</v>
      </c>
      <c r="J31" s="348">
        <f>'[3]I PÓŁROCZE (2)'!AE29</f>
        <v>259</v>
      </c>
      <c r="K31" s="349">
        <f t="shared" si="3"/>
        <v>0.13147208121827411</v>
      </c>
      <c r="L31" s="348">
        <f>'[3]I PÓŁROCZE (2)'!AG29</f>
        <v>7</v>
      </c>
      <c r="M31" s="349">
        <f t="shared" si="4"/>
        <v>3.5532994923857869E-3</v>
      </c>
      <c r="N31" s="348">
        <f>'[3]I PÓŁROCZE (2)'!AI29</f>
        <v>297</v>
      </c>
      <c r="O31" s="349">
        <f t="shared" si="5"/>
        <v>0.15076142131979695</v>
      </c>
      <c r="P31" s="348">
        <f>'[3]I PÓŁROCZE (2)'!AK29</f>
        <v>9</v>
      </c>
      <c r="Q31" s="349">
        <f t="shared" si="6"/>
        <v>4.5685279187817262E-3</v>
      </c>
      <c r="R31" s="348">
        <f>'[3]I PÓŁROCZE (2)'!AM29</f>
        <v>105</v>
      </c>
      <c r="S31" s="349">
        <f t="shared" si="7"/>
        <v>5.3299492385786802E-2</v>
      </c>
    </row>
    <row r="32" spans="1:19" s="10" customFormat="1" ht="21" customHeight="1">
      <c r="A32" s="264">
        <v>4</v>
      </c>
      <c r="B32" s="213" t="s">
        <v>21</v>
      </c>
      <c r="C32" s="216">
        <f>'[3]I PÓŁROCZE (2)'!X30</f>
        <v>1234</v>
      </c>
      <c r="D32" s="348">
        <f>'[3]I PÓŁROCZE (2)'!Y30</f>
        <v>620</v>
      </c>
      <c r="E32" s="349">
        <f t="shared" si="0"/>
        <v>0.50243111831442466</v>
      </c>
      <c r="F32" s="348">
        <f>'[3]I PÓŁROCZE (2)'!AA30</f>
        <v>389</v>
      </c>
      <c r="G32" s="349">
        <f t="shared" si="1"/>
        <v>0.31523500810372773</v>
      </c>
      <c r="H32" s="348">
        <f>'[3]I PÓŁROCZE (2)'!AC30</f>
        <v>395</v>
      </c>
      <c r="I32" s="349">
        <f t="shared" si="2"/>
        <v>0.320097244732577</v>
      </c>
      <c r="J32" s="348">
        <f>'[3]I PÓŁROCZE (2)'!AE30</f>
        <v>187</v>
      </c>
      <c r="K32" s="349">
        <f t="shared" si="3"/>
        <v>0.15153970826580226</v>
      </c>
      <c r="L32" s="348">
        <f>'[3]I PÓŁROCZE (2)'!AG30</f>
        <v>0</v>
      </c>
      <c r="M32" s="349">
        <f t="shared" si="4"/>
        <v>0</v>
      </c>
      <c r="N32" s="348">
        <f>'[3]I PÓŁROCZE (2)'!AI30</f>
        <v>235</v>
      </c>
      <c r="O32" s="349">
        <f t="shared" si="5"/>
        <v>0.19043760129659643</v>
      </c>
      <c r="P32" s="348">
        <f>'[3]I PÓŁROCZE (2)'!AK30</f>
        <v>1</v>
      </c>
      <c r="Q32" s="349">
        <f t="shared" si="6"/>
        <v>8.1037277147487841E-4</v>
      </c>
      <c r="R32" s="348">
        <f>'[3]I PÓŁROCZE (2)'!AM30</f>
        <v>78</v>
      </c>
      <c r="S32" s="349">
        <f t="shared" si="7"/>
        <v>6.3209076175040513E-2</v>
      </c>
    </row>
    <row r="33" spans="1:19" s="389" customFormat="1" ht="21" customHeight="1">
      <c r="A33" s="264">
        <v>5</v>
      </c>
      <c r="B33" s="213" t="s">
        <v>47</v>
      </c>
      <c r="C33" s="216">
        <f>'[3]I PÓŁROCZE (2)'!X31</f>
        <v>1811</v>
      </c>
      <c r="D33" s="348">
        <f>'[3]I PÓŁROCZE (2)'!Y31</f>
        <v>975</v>
      </c>
      <c r="E33" s="349">
        <f t="shared" si="0"/>
        <v>0.53837658752070683</v>
      </c>
      <c r="F33" s="348">
        <f>'[3]I PÓŁROCZE (2)'!AA31</f>
        <v>665</v>
      </c>
      <c r="G33" s="349">
        <f t="shared" si="1"/>
        <v>0.3672004417448923</v>
      </c>
      <c r="H33" s="348">
        <f>'[3]I PÓŁROCZE (2)'!AC31</f>
        <v>465</v>
      </c>
      <c r="I33" s="349">
        <f t="shared" si="2"/>
        <v>0.25676421866372168</v>
      </c>
      <c r="J33" s="348">
        <f>'[3]I PÓŁROCZE (2)'!AE31</f>
        <v>346</v>
      </c>
      <c r="K33" s="349">
        <f t="shared" si="3"/>
        <v>0.19105466593042517</v>
      </c>
      <c r="L33" s="348">
        <f>'[3]I PÓŁROCZE (2)'!AG31</f>
        <v>88</v>
      </c>
      <c r="M33" s="349">
        <f t="shared" si="4"/>
        <v>4.8591938155715074E-2</v>
      </c>
      <c r="N33" s="348">
        <f>'[3]I PÓŁROCZE (2)'!AI31</f>
        <v>296</v>
      </c>
      <c r="O33" s="349">
        <f t="shared" si="5"/>
        <v>0.16344561016013254</v>
      </c>
      <c r="P33" s="348">
        <f>'[3]I PÓŁROCZE (2)'!AK31</f>
        <v>15</v>
      </c>
      <c r="Q33" s="349">
        <f t="shared" si="6"/>
        <v>8.2827167310877969E-3</v>
      </c>
      <c r="R33" s="348">
        <f>'[3]I PÓŁROCZE (2)'!AM31</f>
        <v>104</v>
      </c>
      <c r="S33" s="349">
        <f t="shared" si="7"/>
        <v>5.7426836002208721E-2</v>
      </c>
    </row>
    <row r="34" spans="1:19" s="19" customFormat="1" ht="21" customHeight="1">
      <c r="A34" s="263">
        <v>6</v>
      </c>
      <c r="B34" s="209" t="s">
        <v>19</v>
      </c>
      <c r="C34" s="216">
        <f>'[3]I PÓŁROCZE (2)'!X32</f>
        <v>1150</v>
      </c>
      <c r="D34" s="216">
        <f>'[3]I PÓŁROCZE (2)'!Y32</f>
        <v>494</v>
      </c>
      <c r="E34" s="15">
        <f t="shared" si="0"/>
        <v>0.42956521739130432</v>
      </c>
      <c r="F34" s="216">
        <f>'[3]I PÓŁROCZE (2)'!AA32</f>
        <v>284</v>
      </c>
      <c r="G34" s="15">
        <f t="shared" si="1"/>
        <v>0.24695652173913044</v>
      </c>
      <c r="H34" s="216">
        <f>'[3]I PÓŁROCZE (2)'!AC32</f>
        <v>459</v>
      </c>
      <c r="I34" s="15">
        <f t="shared" si="2"/>
        <v>0.39913043478260868</v>
      </c>
      <c r="J34" s="216">
        <f>'[3]I PÓŁROCZE (2)'!AE32</f>
        <v>225</v>
      </c>
      <c r="K34" s="15">
        <f t="shared" si="3"/>
        <v>0.19565217391304349</v>
      </c>
      <c r="L34" s="216">
        <f>'[3]I PÓŁROCZE (2)'!AG32</f>
        <v>0</v>
      </c>
      <c r="M34" s="15">
        <f t="shared" si="4"/>
        <v>0</v>
      </c>
      <c r="N34" s="216">
        <f>'[3]I PÓŁROCZE (2)'!AI32</f>
        <v>130</v>
      </c>
      <c r="O34" s="15">
        <f t="shared" si="5"/>
        <v>0.11304347826086956</v>
      </c>
      <c r="P34" s="216">
        <f>'[3]I PÓŁROCZE (2)'!AK32</f>
        <v>3</v>
      </c>
      <c r="Q34" s="15">
        <f t="shared" si="6"/>
        <v>2.6086956521739132E-3</v>
      </c>
      <c r="R34" s="216">
        <f>'[3]I PÓŁROCZE (2)'!AM32</f>
        <v>88</v>
      </c>
      <c r="S34" s="15">
        <f t="shared" si="7"/>
        <v>7.6521739130434779E-2</v>
      </c>
    </row>
    <row r="35" spans="1:19" ht="21" customHeight="1">
      <c r="A35" s="516" t="s">
        <v>1559</v>
      </c>
      <c r="B35" s="516"/>
      <c r="C35" s="227">
        <f>SUM(C36:C43)</f>
        <v>19689</v>
      </c>
      <c r="D35" s="227">
        <f t="shared" ref="D35:R35" si="14">SUM(D36:D43)</f>
        <v>8505</v>
      </c>
      <c r="E35" s="234">
        <f t="shared" si="0"/>
        <v>0.43196708822184976</v>
      </c>
      <c r="F35" s="227">
        <f t="shared" si="14"/>
        <v>4948</v>
      </c>
      <c r="G35" s="234">
        <f t="shared" si="1"/>
        <v>0.25130783686322311</v>
      </c>
      <c r="H35" s="227">
        <f t="shared" si="14"/>
        <v>7588</v>
      </c>
      <c r="I35" s="234">
        <f t="shared" si="2"/>
        <v>0.38539285895677788</v>
      </c>
      <c r="J35" s="227">
        <f t="shared" si="14"/>
        <v>3793</v>
      </c>
      <c r="K35" s="234">
        <f t="shared" si="3"/>
        <v>0.1926456396972929</v>
      </c>
      <c r="L35" s="227">
        <f t="shared" si="14"/>
        <v>323</v>
      </c>
      <c r="M35" s="234">
        <f t="shared" si="4"/>
        <v>1.6405099294022042E-2</v>
      </c>
      <c r="N35" s="227">
        <f t="shared" si="14"/>
        <v>2726</v>
      </c>
      <c r="O35" s="234">
        <f t="shared" si="5"/>
        <v>0.13845294326781452</v>
      </c>
      <c r="P35" s="227">
        <f t="shared" si="14"/>
        <v>23</v>
      </c>
      <c r="Q35" s="234">
        <f t="shared" si="6"/>
        <v>1.1681649652089999E-3</v>
      </c>
      <c r="R35" s="227">
        <f t="shared" si="14"/>
        <v>852</v>
      </c>
      <c r="S35" s="234">
        <f t="shared" si="7"/>
        <v>4.327289349382904E-2</v>
      </c>
    </row>
    <row r="36" spans="1:19" s="389" customFormat="1" ht="21" customHeight="1">
      <c r="A36" s="264">
        <v>1</v>
      </c>
      <c r="B36" s="213" t="s">
        <v>26</v>
      </c>
      <c r="C36" s="216">
        <f>'[3]I PÓŁROCZE (2)'!X34</f>
        <v>720</v>
      </c>
      <c r="D36" s="348">
        <f>'[3]I PÓŁROCZE (2)'!Y34</f>
        <v>421</v>
      </c>
      <c r="E36" s="349">
        <f t="shared" si="0"/>
        <v>0.58472222222222225</v>
      </c>
      <c r="F36" s="348">
        <f>'[3]I PÓŁROCZE (2)'!AA34</f>
        <v>277</v>
      </c>
      <c r="G36" s="349">
        <f t="shared" si="1"/>
        <v>0.38472222222222224</v>
      </c>
      <c r="H36" s="348">
        <f>'[3]I PÓŁROCZE (2)'!AC34</f>
        <v>198</v>
      </c>
      <c r="I36" s="349">
        <f t="shared" si="2"/>
        <v>0.27500000000000002</v>
      </c>
      <c r="J36" s="348">
        <f>'[3]I PÓŁROCZE (2)'!AE34</f>
        <v>120</v>
      </c>
      <c r="K36" s="349">
        <f t="shared" si="3"/>
        <v>0.16666666666666666</v>
      </c>
      <c r="L36" s="348">
        <f>'[3]I PÓŁROCZE (2)'!AG34</f>
        <v>1</v>
      </c>
      <c r="M36" s="349">
        <f t="shared" si="4"/>
        <v>1.3888888888888889E-3</v>
      </c>
      <c r="N36" s="348">
        <f>'[3]I PÓŁROCZE (2)'!AI34</f>
        <v>58</v>
      </c>
      <c r="O36" s="349">
        <f t="shared" si="5"/>
        <v>8.0555555555555561E-2</v>
      </c>
      <c r="P36" s="348">
        <f>'[3]I PÓŁROCZE (2)'!AK34</f>
        <v>0</v>
      </c>
      <c r="Q36" s="349">
        <f t="shared" si="6"/>
        <v>0</v>
      </c>
      <c r="R36" s="348">
        <f>'[3]I PÓŁROCZE (2)'!AM34</f>
        <v>18</v>
      </c>
      <c r="S36" s="349">
        <f t="shared" si="7"/>
        <v>2.5000000000000001E-2</v>
      </c>
    </row>
    <row r="37" spans="1:19" s="10" customFormat="1" ht="21" customHeight="1">
      <c r="A37" s="264">
        <v>2</v>
      </c>
      <c r="B37" s="213" t="s">
        <v>27</v>
      </c>
      <c r="C37" s="216">
        <f>'[3]I PÓŁROCZE (2)'!X35</f>
        <v>1519</v>
      </c>
      <c r="D37" s="348">
        <f>'[3]I PÓŁROCZE (2)'!Y35</f>
        <v>686</v>
      </c>
      <c r="E37" s="349">
        <f t="shared" si="0"/>
        <v>0.45161290322580644</v>
      </c>
      <c r="F37" s="348">
        <f>'[3]I PÓŁROCZE (2)'!AA35</f>
        <v>443</v>
      </c>
      <c r="G37" s="349">
        <f t="shared" si="1"/>
        <v>0.29163923633969718</v>
      </c>
      <c r="H37" s="348">
        <f>'[3]I PÓŁROCZE (2)'!AC35</f>
        <v>589</v>
      </c>
      <c r="I37" s="349">
        <f t="shared" si="2"/>
        <v>0.38775510204081631</v>
      </c>
      <c r="J37" s="348">
        <f>'[3]I PÓŁROCZE (2)'!AE35</f>
        <v>259</v>
      </c>
      <c r="K37" s="349">
        <f t="shared" si="3"/>
        <v>0.17050691244239632</v>
      </c>
      <c r="L37" s="348">
        <f>'[3]I PÓŁROCZE (2)'!AG35</f>
        <v>55</v>
      </c>
      <c r="M37" s="349">
        <f t="shared" si="4"/>
        <v>3.6208031599736672E-2</v>
      </c>
      <c r="N37" s="348">
        <f>'[3]I PÓŁROCZE (2)'!AI35</f>
        <v>214</v>
      </c>
      <c r="O37" s="349">
        <f t="shared" si="5"/>
        <v>0.14088215931533904</v>
      </c>
      <c r="P37" s="348">
        <f>'[3]I PÓŁROCZE (2)'!AK35</f>
        <v>5</v>
      </c>
      <c r="Q37" s="349">
        <f t="shared" si="6"/>
        <v>3.2916392363396972E-3</v>
      </c>
      <c r="R37" s="348">
        <f>'[3]I PÓŁROCZE (2)'!AM35</f>
        <v>60</v>
      </c>
      <c r="S37" s="349">
        <f t="shared" si="7"/>
        <v>3.9499670836076368E-2</v>
      </c>
    </row>
    <row r="38" spans="1:19" s="389" customFormat="1" ht="21" customHeight="1">
      <c r="A38" s="264">
        <v>3</v>
      </c>
      <c r="B38" s="213" t="s">
        <v>28</v>
      </c>
      <c r="C38" s="216">
        <f>'[3]I PÓŁROCZE (2)'!X36</f>
        <v>1160</v>
      </c>
      <c r="D38" s="348">
        <f>'[3]I PÓŁROCZE (2)'!Y36</f>
        <v>597</v>
      </c>
      <c r="E38" s="349">
        <f t="shared" si="0"/>
        <v>0.5146551724137931</v>
      </c>
      <c r="F38" s="348">
        <f>'[3]I PÓŁROCZE (2)'!AA36</f>
        <v>351</v>
      </c>
      <c r="G38" s="349">
        <f t="shared" si="1"/>
        <v>0.30258620689655175</v>
      </c>
      <c r="H38" s="348">
        <f>'[3]I PÓŁROCZE (2)'!AC36</f>
        <v>422</v>
      </c>
      <c r="I38" s="349">
        <f t="shared" si="2"/>
        <v>0.36379310344827587</v>
      </c>
      <c r="J38" s="348">
        <f>'[3]I PÓŁROCZE (2)'!AE36</f>
        <v>203</v>
      </c>
      <c r="K38" s="349">
        <f t="shared" si="3"/>
        <v>0.17499999999999999</v>
      </c>
      <c r="L38" s="348">
        <f>'[3]I PÓŁROCZE (2)'!AG36</f>
        <v>78</v>
      </c>
      <c r="M38" s="349">
        <f t="shared" si="4"/>
        <v>6.7241379310344823E-2</v>
      </c>
      <c r="N38" s="348">
        <f>'[3]I PÓŁROCZE (2)'!AI36</f>
        <v>108</v>
      </c>
      <c r="O38" s="349">
        <f t="shared" si="5"/>
        <v>9.3103448275862075E-2</v>
      </c>
      <c r="P38" s="348">
        <f>'[3]I PÓŁROCZE (2)'!AK36</f>
        <v>2</v>
      </c>
      <c r="Q38" s="349">
        <f t="shared" si="6"/>
        <v>1.7241379310344827E-3</v>
      </c>
      <c r="R38" s="348">
        <f>'[3]I PÓŁROCZE (2)'!AM36</f>
        <v>53</v>
      </c>
      <c r="S38" s="349">
        <f t="shared" si="7"/>
        <v>4.5689655172413794E-2</v>
      </c>
    </row>
    <row r="39" spans="1:19" s="389" customFormat="1" ht="21" customHeight="1">
      <c r="A39" s="264">
        <v>4</v>
      </c>
      <c r="B39" s="213" t="s">
        <v>107</v>
      </c>
      <c r="C39" s="216">
        <f>'[3]I PÓŁROCZE (2)'!X37</f>
        <v>1888</v>
      </c>
      <c r="D39" s="348">
        <f>'[3]I PÓŁROCZE (2)'!Y37</f>
        <v>823</v>
      </c>
      <c r="E39" s="349">
        <f t="shared" si="0"/>
        <v>0.43591101694915252</v>
      </c>
      <c r="F39" s="348">
        <f>'[3]I PÓŁROCZE (2)'!AA37</f>
        <v>521</v>
      </c>
      <c r="G39" s="349">
        <f t="shared" si="1"/>
        <v>0.27595338983050849</v>
      </c>
      <c r="H39" s="348">
        <f>'[3]I PÓŁROCZE (2)'!AC37</f>
        <v>718</v>
      </c>
      <c r="I39" s="349">
        <f t="shared" si="2"/>
        <v>0.38029661016949151</v>
      </c>
      <c r="J39" s="348">
        <f>'[3]I PÓŁROCZE (2)'!AE37</f>
        <v>407</v>
      </c>
      <c r="K39" s="349">
        <f t="shared" si="3"/>
        <v>0.21557203389830509</v>
      </c>
      <c r="L39" s="348">
        <f>'[3]I PÓŁROCZE (2)'!AG37</f>
        <v>4</v>
      </c>
      <c r="M39" s="349">
        <f t="shared" si="4"/>
        <v>2.1186440677966102E-3</v>
      </c>
      <c r="N39" s="348">
        <f>'[3]I PÓŁROCZE (2)'!AI37</f>
        <v>240</v>
      </c>
      <c r="O39" s="349">
        <f t="shared" si="5"/>
        <v>0.1271186440677966</v>
      </c>
      <c r="P39" s="348">
        <f>'[3]I PÓŁROCZE (2)'!AK37</f>
        <v>0</v>
      </c>
      <c r="Q39" s="349">
        <f t="shared" si="6"/>
        <v>0</v>
      </c>
      <c r="R39" s="348">
        <f>'[3]I PÓŁROCZE (2)'!AM37</f>
        <v>36</v>
      </c>
      <c r="S39" s="349">
        <f t="shared" si="7"/>
        <v>1.9067796610169493E-2</v>
      </c>
    </row>
    <row r="40" spans="1:19" s="389" customFormat="1" ht="21" customHeight="1">
      <c r="A40" s="264">
        <v>5</v>
      </c>
      <c r="B40" s="213" t="s">
        <v>29</v>
      </c>
      <c r="C40" s="216">
        <f>'[3]I PÓŁROCZE (2)'!X38</f>
        <v>5038</v>
      </c>
      <c r="D40" s="348">
        <f>'[3]I PÓŁROCZE (2)'!Y38</f>
        <v>2305</v>
      </c>
      <c r="E40" s="349">
        <f t="shared" si="0"/>
        <v>0.45752282651845971</v>
      </c>
      <c r="F40" s="348">
        <f>'[3]I PÓŁROCZE (2)'!AA38</f>
        <v>1345</v>
      </c>
      <c r="G40" s="349">
        <f t="shared" si="1"/>
        <v>0.2669710202461294</v>
      </c>
      <c r="H40" s="348">
        <f>'[3]I PÓŁROCZE (2)'!AC38</f>
        <v>1904</v>
      </c>
      <c r="I40" s="349">
        <f t="shared" si="2"/>
        <v>0.37792774910678839</v>
      </c>
      <c r="J40" s="348">
        <f>'[3]I PÓŁROCZE (2)'!AE38</f>
        <v>884</v>
      </c>
      <c r="K40" s="349">
        <f t="shared" si="3"/>
        <v>0.17546645494243748</v>
      </c>
      <c r="L40" s="348">
        <f>'[3]I PÓŁROCZE (2)'!AG38</f>
        <v>5</v>
      </c>
      <c r="M40" s="349">
        <f t="shared" si="4"/>
        <v>9.9245732433505358E-4</v>
      </c>
      <c r="N40" s="348">
        <f>'[3]I PÓŁROCZE (2)'!AI38</f>
        <v>679</v>
      </c>
      <c r="O40" s="349">
        <f t="shared" si="5"/>
        <v>0.13477570464470029</v>
      </c>
      <c r="P40" s="348">
        <f>'[3]I PÓŁROCZE (2)'!AK38</f>
        <v>4</v>
      </c>
      <c r="Q40" s="349">
        <f t="shared" si="6"/>
        <v>7.9396585946804284E-4</v>
      </c>
      <c r="R40" s="348">
        <f>'[3]I PÓŁROCZE (2)'!AM38</f>
        <v>177</v>
      </c>
      <c r="S40" s="349">
        <f t="shared" si="7"/>
        <v>3.51329892814609E-2</v>
      </c>
    </row>
    <row r="41" spans="1:19" s="389" customFormat="1" ht="21" customHeight="1">
      <c r="A41" s="264">
        <v>6</v>
      </c>
      <c r="B41" s="213" t="s">
        <v>30</v>
      </c>
      <c r="C41" s="216">
        <f>'[3]I PÓŁROCZE (2)'!X39</f>
        <v>1841</v>
      </c>
      <c r="D41" s="348">
        <f>'[3]I PÓŁROCZE (2)'!Y39</f>
        <v>733</v>
      </c>
      <c r="E41" s="349">
        <f t="shared" si="0"/>
        <v>0.39815317762085822</v>
      </c>
      <c r="F41" s="348">
        <f>'[3]I PÓŁROCZE (2)'!AA39</f>
        <v>448</v>
      </c>
      <c r="G41" s="349">
        <f t="shared" si="1"/>
        <v>0.24334600760456274</v>
      </c>
      <c r="H41" s="348">
        <f>'[3]I PÓŁROCZE (2)'!AC39</f>
        <v>785</v>
      </c>
      <c r="I41" s="349">
        <f t="shared" si="2"/>
        <v>0.42639869636067357</v>
      </c>
      <c r="J41" s="348">
        <f>'[3]I PÓŁROCZE (2)'!AE39</f>
        <v>410</v>
      </c>
      <c r="K41" s="349">
        <f t="shared" si="3"/>
        <v>0.22270505160239001</v>
      </c>
      <c r="L41" s="348">
        <f>'[3]I PÓŁROCZE (2)'!AG39</f>
        <v>0</v>
      </c>
      <c r="M41" s="349">
        <f t="shared" si="4"/>
        <v>0</v>
      </c>
      <c r="N41" s="348">
        <f>'[3]I PÓŁROCZE (2)'!AI39</f>
        <v>204</v>
      </c>
      <c r="O41" s="349">
        <f t="shared" si="5"/>
        <v>0.11080934274850625</v>
      </c>
      <c r="P41" s="348">
        <f>'[3]I PÓŁROCZE (2)'!AK39</f>
        <v>0</v>
      </c>
      <c r="Q41" s="349">
        <f t="shared" si="6"/>
        <v>0</v>
      </c>
      <c r="R41" s="348">
        <f>'[3]I PÓŁROCZE (2)'!AM39</f>
        <v>76</v>
      </c>
      <c r="S41" s="349">
        <f t="shared" si="7"/>
        <v>4.1281912004345465E-2</v>
      </c>
    </row>
    <row r="42" spans="1:19" s="389" customFormat="1" ht="21" customHeight="1">
      <c r="A42" s="264">
        <v>7</v>
      </c>
      <c r="B42" s="213" t="s">
        <v>31</v>
      </c>
      <c r="C42" s="216">
        <f>'[3]I PÓŁROCZE (2)'!X40</f>
        <v>1288</v>
      </c>
      <c r="D42" s="348">
        <f>'[3]I PÓŁROCZE (2)'!Y40</f>
        <v>638</v>
      </c>
      <c r="E42" s="349">
        <f t="shared" si="0"/>
        <v>0.49534161490683232</v>
      </c>
      <c r="F42" s="348">
        <f>'[3]I PÓŁROCZE (2)'!AA40</f>
        <v>401</v>
      </c>
      <c r="G42" s="349">
        <f t="shared" si="1"/>
        <v>0.31133540372670809</v>
      </c>
      <c r="H42" s="348">
        <f>'[3]I PÓŁROCZE (2)'!AC40</f>
        <v>548</v>
      </c>
      <c r="I42" s="349">
        <f t="shared" si="2"/>
        <v>0.4254658385093168</v>
      </c>
      <c r="J42" s="348">
        <f>'[3]I PÓŁROCZE (2)'!AE40</f>
        <v>213</v>
      </c>
      <c r="K42" s="349">
        <f t="shared" si="3"/>
        <v>0.16537267080745341</v>
      </c>
      <c r="L42" s="348">
        <f>'[3]I PÓŁROCZE (2)'!AG40</f>
        <v>106</v>
      </c>
      <c r="M42" s="349">
        <f t="shared" si="4"/>
        <v>8.2298136645962736E-2</v>
      </c>
      <c r="N42" s="348">
        <f>'[3]I PÓŁROCZE (2)'!AI40</f>
        <v>185</v>
      </c>
      <c r="O42" s="349">
        <f t="shared" si="5"/>
        <v>0.14363354037267081</v>
      </c>
      <c r="P42" s="348">
        <f>'[3]I PÓŁROCZE (2)'!AK40</f>
        <v>5</v>
      </c>
      <c r="Q42" s="349">
        <f t="shared" si="6"/>
        <v>3.8819875776397515E-3</v>
      </c>
      <c r="R42" s="348">
        <f>'[3]I PÓŁROCZE (2)'!AM40</f>
        <v>28</v>
      </c>
      <c r="S42" s="349">
        <f t="shared" si="7"/>
        <v>2.1739130434782608E-2</v>
      </c>
    </row>
    <row r="43" spans="1:19" s="389" customFormat="1" ht="21" customHeight="1">
      <c r="A43" s="263">
        <v>8</v>
      </c>
      <c r="B43" s="209" t="s">
        <v>109</v>
      </c>
      <c r="C43" s="216">
        <f>'[3]I PÓŁROCZE (2)'!X41</f>
        <v>6235</v>
      </c>
      <c r="D43" s="216">
        <f>'[3]I PÓŁROCZE (2)'!Y41</f>
        <v>2302</v>
      </c>
      <c r="E43" s="15">
        <f t="shared" si="0"/>
        <v>0.36920609462710507</v>
      </c>
      <c r="F43" s="216">
        <f>'[3]I PÓŁROCZE (2)'!AA41</f>
        <v>1162</v>
      </c>
      <c r="G43" s="15">
        <f t="shared" si="1"/>
        <v>0.1863672814755413</v>
      </c>
      <c r="H43" s="216">
        <f>'[3]I PÓŁROCZE (2)'!AC41</f>
        <v>2424</v>
      </c>
      <c r="I43" s="15">
        <f t="shared" si="2"/>
        <v>0.38877305533279871</v>
      </c>
      <c r="J43" s="216">
        <f>'[3]I PÓŁROCZE (2)'!AE41</f>
        <v>1297</v>
      </c>
      <c r="K43" s="15">
        <f t="shared" si="3"/>
        <v>0.20801924619085807</v>
      </c>
      <c r="L43" s="216">
        <f>'[3]I PÓŁROCZE (2)'!AG41</f>
        <v>74</v>
      </c>
      <c r="M43" s="15">
        <f t="shared" si="4"/>
        <v>1.1868484362469928E-2</v>
      </c>
      <c r="N43" s="216">
        <f>'[3]I PÓŁROCZE (2)'!AI41</f>
        <v>1038</v>
      </c>
      <c r="O43" s="15">
        <f t="shared" si="5"/>
        <v>0.16647955092221331</v>
      </c>
      <c r="P43" s="216">
        <f>'[3]I PÓŁROCZE (2)'!AK41</f>
        <v>7</v>
      </c>
      <c r="Q43" s="15">
        <f t="shared" si="6"/>
        <v>1.1226944667201283E-3</v>
      </c>
      <c r="R43" s="216">
        <f>'[3]I PÓŁROCZE (2)'!AM41</f>
        <v>404</v>
      </c>
      <c r="S43" s="15">
        <f t="shared" si="7"/>
        <v>6.4795509222133119E-2</v>
      </c>
    </row>
    <row r="44" spans="1:19" s="389" customFormat="1" ht="21" customHeight="1">
      <c r="A44" s="516" t="s">
        <v>1566</v>
      </c>
      <c r="B44" s="516"/>
      <c r="C44" s="227">
        <f>SUM(C45:C48)</f>
        <v>9106</v>
      </c>
      <c r="D44" s="227">
        <f t="shared" ref="D44:R44" si="15">SUM(D45:D48)</f>
        <v>3972</v>
      </c>
      <c r="E44" s="234">
        <f t="shared" si="0"/>
        <v>0.43619591478146275</v>
      </c>
      <c r="F44" s="227">
        <f t="shared" si="15"/>
        <v>2331</v>
      </c>
      <c r="G44" s="234">
        <f t="shared" si="1"/>
        <v>0.25598506479244454</v>
      </c>
      <c r="H44" s="227">
        <f t="shared" si="15"/>
        <v>3461</v>
      </c>
      <c r="I44" s="234">
        <f t="shared" si="2"/>
        <v>0.38007906874588182</v>
      </c>
      <c r="J44" s="227">
        <f t="shared" si="15"/>
        <v>1840</v>
      </c>
      <c r="K44" s="234">
        <f t="shared" si="3"/>
        <v>0.20206457280913684</v>
      </c>
      <c r="L44" s="227">
        <f t="shared" si="15"/>
        <v>89</v>
      </c>
      <c r="M44" s="234">
        <f t="shared" si="4"/>
        <v>9.7737755326158578E-3</v>
      </c>
      <c r="N44" s="227">
        <f t="shared" si="15"/>
        <v>1301</v>
      </c>
      <c r="O44" s="234">
        <f t="shared" si="5"/>
        <v>0.14287283110037338</v>
      </c>
      <c r="P44" s="227">
        <f t="shared" si="15"/>
        <v>20</v>
      </c>
      <c r="Q44" s="234">
        <f t="shared" si="6"/>
        <v>2.1963540522732263E-3</v>
      </c>
      <c r="R44" s="227">
        <f t="shared" si="15"/>
        <v>480</v>
      </c>
      <c r="S44" s="234">
        <f t="shared" si="7"/>
        <v>5.2712497254557435E-2</v>
      </c>
    </row>
    <row r="45" spans="1:19" s="389" customFormat="1" ht="21" customHeight="1">
      <c r="A45" s="264">
        <v>1</v>
      </c>
      <c r="B45" s="213" t="s">
        <v>22</v>
      </c>
      <c r="C45" s="216">
        <f>'[3]I PÓŁROCZE (2)'!X43</f>
        <v>1459</v>
      </c>
      <c r="D45" s="348">
        <f>'[3]I PÓŁROCZE (2)'!Y43</f>
        <v>703</v>
      </c>
      <c r="E45" s="349">
        <f t="shared" si="0"/>
        <v>0.48183687457162439</v>
      </c>
      <c r="F45" s="348">
        <f>'[3]I PÓŁROCZE (2)'!AA43</f>
        <v>460</v>
      </c>
      <c r="G45" s="349">
        <f t="shared" si="1"/>
        <v>0.31528444139821798</v>
      </c>
      <c r="H45" s="348">
        <f>'[3]I PÓŁROCZE (2)'!AC43</f>
        <v>561</v>
      </c>
      <c r="I45" s="349">
        <f t="shared" si="2"/>
        <v>0.38450993831391361</v>
      </c>
      <c r="J45" s="348">
        <f>'[3]I PÓŁROCZE (2)'!AE43</f>
        <v>270</v>
      </c>
      <c r="K45" s="349">
        <f t="shared" si="3"/>
        <v>0.1850582590815627</v>
      </c>
      <c r="L45" s="348">
        <f>'[3]I PÓŁROCZE (2)'!AG43</f>
        <v>32</v>
      </c>
      <c r="M45" s="349">
        <f t="shared" si="4"/>
        <v>2.193283070596299E-2</v>
      </c>
      <c r="N45" s="348">
        <f>'[3]I PÓŁROCZE (2)'!AI43</f>
        <v>157</v>
      </c>
      <c r="O45" s="349">
        <f t="shared" si="5"/>
        <v>0.10760795065113091</v>
      </c>
      <c r="P45" s="348">
        <f>'[3]I PÓŁROCZE (2)'!AK43</f>
        <v>0</v>
      </c>
      <c r="Q45" s="349">
        <f t="shared" si="6"/>
        <v>0</v>
      </c>
      <c r="R45" s="348">
        <f>'[3]I PÓŁROCZE (2)'!AM43</f>
        <v>57</v>
      </c>
      <c r="S45" s="349">
        <f t="shared" si="7"/>
        <v>3.9067854694996573E-2</v>
      </c>
    </row>
    <row r="46" spans="1:19" s="389" customFormat="1" ht="21" customHeight="1">
      <c r="A46" s="264">
        <v>2</v>
      </c>
      <c r="B46" s="213" t="s">
        <v>23</v>
      </c>
      <c r="C46" s="216">
        <f>'[3]I PÓŁROCZE (2)'!X44</f>
        <v>2968</v>
      </c>
      <c r="D46" s="348">
        <f>'[3]I PÓŁROCZE (2)'!Y44</f>
        <v>1329</v>
      </c>
      <c r="E46" s="349">
        <f t="shared" si="0"/>
        <v>0.44777628032345013</v>
      </c>
      <c r="F46" s="348">
        <f>'[3]I PÓŁROCZE (2)'!AA44</f>
        <v>788</v>
      </c>
      <c r="G46" s="349">
        <f t="shared" si="1"/>
        <v>0.26549865229110514</v>
      </c>
      <c r="H46" s="348">
        <f>'[3]I PÓŁROCZE (2)'!AC44</f>
        <v>1099</v>
      </c>
      <c r="I46" s="349">
        <f t="shared" si="2"/>
        <v>0.37028301886792453</v>
      </c>
      <c r="J46" s="348">
        <f>'[3]I PÓŁROCZE (2)'!AE44</f>
        <v>543</v>
      </c>
      <c r="K46" s="349">
        <f t="shared" si="3"/>
        <v>0.18295148247978438</v>
      </c>
      <c r="L46" s="348">
        <f>'[3]I PÓŁROCZE (2)'!AG44</f>
        <v>37</v>
      </c>
      <c r="M46" s="349">
        <f t="shared" si="4"/>
        <v>1.2466307277628033E-2</v>
      </c>
      <c r="N46" s="348">
        <f>'[3]I PÓŁROCZE (2)'!AI44</f>
        <v>567</v>
      </c>
      <c r="O46" s="349">
        <f t="shared" si="5"/>
        <v>0.19103773584905662</v>
      </c>
      <c r="P46" s="348">
        <f>'[3]I PÓŁROCZE (2)'!AK44</f>
        <v>14</v>
      </c>
      <c r="Q46" s="349">
        <f t="shared" si="6"/>
        <v>4.7169811320754715E-3</v>
      </c>
      <c r="R46" s="348">
        <f>'[3]I PÓŁROCZE (2)'!AM44</f>
        <v>112</v>
      </c>
      <c r="S46" s="349">
        <f t="shared" si="7"/>
        <v>3.7735849056603772E-2</v>
      </c>
    </row>
    <row r="47" spans="1:19" s="389" customFormat="1" ht="21" customHeight="1">
      <c r="A47" s="264">
        <v>3</v>
      </c>
      <c r="B47" s="213" t="s">
        <v>25</v>
      </c>
      <c r="C47" s="216">
        <f>'[3]I PÓŁROCZE (2)'!X45</f>
        <v>1713</v>
      </c>
      <c r="D47" s="348">
        <f>'[3]I PÓŁROCZE (2)'!Y45</f>
        <v>846</v>
      </c>
      <c r="E47" s="349">
        <f t="shared" si="0"/>
        <v>0.49387040280210159</v>
      </c>
      <c r="F47" s="348">
        <f>'[3]I PÓŁROCZE (2)'!AA45</f>
        <v>494</v>
      </c>
      <c r="G47" s="349">
        <f t="shared" si="1"/>
        <v>0.28838295388207824</v>
      </c>
      <c r="H47" s="348">
        <f>'[3]I PÓŁROCZE (2)'!AC45</f>
        <v>636</v>
      </c>
      <c r="I47" s="349">
        <f t="shared" si="2"/>
        <v>0.37127845884413307</v>
      </c>
      <c r="J47" s="348">
        <f>'[3]I PÓŁROCZE (2)'!AE45</f>
        <v>278</v>
      </c>
      <c r="K47" s="349">
        <f t="shared" si="3"/>
        <v>0.16228838295388207</v>
      </c>
      <c r="L47" s="348">
        <f>'[3]I PÓŁROCZE (2)'!AG45</f>
        <v>0</v>
      </c>
      <c r="M47" s="349">
        <f t="shared" si="4"/>
        <v>0</v>
      </c>
      <c r="N47" s="348">
        <f>'[3]I PÓŁROCZE (2)'!AI45</f>
        <v>207</v>
      </c>
      <c r="O47" s="349">
        <f t="shared" si="5"/>
        <v>0.12084063047285463</v>
      </c>
      <c r="P47" s="348">
        <f>'[3]I PÓŁROCZE (2)'!AK45</f>
        <v>2</v>
      </c>
      <c r="Q47" s="349">
        <f t="shared" si="6"/>
        <v>1.1675423234092236E-3</v>
      </c>
      <c r="R47" s="348">
        <f>'[3]I PÓŁROCZE (2)'!AM45</f>
        <v>80</v>
      </c>
      <c r="S47" s="349">
        <f t="shared" si="7"/>
        <v>4.6701692936368944E-2</v>
      </c>
    </row>
    <row r="48" spans="1:19" s="389" customFormat="1" ht="21" customHeight="1">
      <c r="A48" s="263">
        <v>4</v>
      </c>
      <c r="B48" s="209" t="s">
        <v>24</v>
      </c>
      <c r="C48" s="216">
        <f>'[3]I PÓŁROCZE (2)'!X46</f>
        <v>2966</v>
      </c>
      <c r="D48" s="216">
        <f>'[3]I PÓŁROCZE (2)'!Y46</f>
        <v>1094</v>
      </c>
      <c r="E48" s="15">
        <f t="shared" si="0"/>
        <v>0.36884693189480783</v>
      </c>
      <c r="F48" s="216">
        <f>'[3]I PÓŁROCZE (2)'!AA46</f>
        <v>589</v>
      </c>
      <c r="G48" s="15">
        <f t="shared" si="1"/>
        <v>0.19858395144976398</v>
      </c>
      <c r="H48" s="216">
        <f>'[3]I PÓŁROCZE (2)'!AC46</f>
        <v>1165</v>
      </c>
      <c r="I48" s="15">
        <f t="shared" si="2"/>
        <v>0.3927848954821308</v>
      </c>
      <c r="J48" s="216">
        <f>'[3]I PÓŁROCZE (2)'!AE46</f>
        <v>749</v>
      </c>
      <c r="K48" s="15">
        <f t="shared" si="3"/>
        <v>0.25252865812542147</v>
      </c>
      <c r="L48" s="216">
        <f>'[3]I PÓŁROCZE (2)'!AG46</f>
        <v>20</v>
      </c>
      <c r="M48" s="15">
        <f t="shared" si="4"/>
        <v>6.7430883344571811E-3</v>
      </c>
      <c r="N48" s="216">
        <f>'[3]I PÓŁROCZE (2)'!AI46</f>
        <v>370</v>
      </c>
      <c r="O48" s="15">
        <f t="shared" si="5"/>
        <v>0.12474713418745785</v>
      </c>
      <c r="P48" s="216">
        <f>'[3]I PÓŁROCZE (2)'!AK46</f>
        <v>4</v>
      </c>
      <c r="Q48" s="15">
        <f t="shared" si="6"/>
        <v>1.3486176668914363E-3</v>
      </c>
      <c r="R48" s="216">
        <f>'[3]I PÓŁROCZE (2)'!AM46</f>
        <v>231</v>
      </c>
      <c r="S48" s="15">
        <f t="shared" si="7"/>
        <v>7.7882670262980444E-2</v>
      </c>
    </row>
    <row r="49" spans="1:19" s="21" customFormat="1" ht="21" customHeight="1">
      <c r="A49" s="516" t="s">
        <v>1560</v>
      </c>
      <c r="B49" s="516"/>
      <c r="C49" s="227">
        <f>SUM(C50:C55)</f>
        <v>7426</v>
      </c>
      <c r="D49" s="227">
        <f t="shared" ref="D49:R49" si="16">SUM(D50:D55)</f>
        <v>3905</v>
      </c>
      <c r="E49" s="234">
        <f t="shared" si="0"/>
        <v>0.52585510368973876</v>
      </c>
      <c r="F49" s="227">
        <f t="shared" si="16"/>
        <v>2319</v>
      </c>
      <c r="G49" s="234">
        <f t="shared" si="1"/>
        <v>0.31228117425262591</v>
      </c>
      <c r="H49" s="227">
        <f t="shared" si="16"/>
        <v>2161</v>
      </c>
      <c r="I49" s="234">
        <f t="shared" si="2"/>
        <v>0.29100457850794503</v>
      </c>
      <c r="J49" s="227">
        <f t="shared" si="16"/>
        <v>1059</v>
      </c>
      <c r="K49" s="234">
        <f t="shared" si="3"/>
        <v>0.14260705628871531</v>
      </c>
      <c r="L49" s="227">
        <f t="shared" si="16"/>
        <v>150</v>
      </c>
      <c r="M49" s="234">
        <f t="shared" si="4"/>
        <v>2.0199299757608404E-2</v>
      </c>
      <c r="N49" s="227">
        <f t="shared" si="16"/>
        <v>1185</v>
      </c>
      <c r="O49" s="234">
        <f t="shared" si="5"/>
        <v>0.15957446808510639</v>
      </c>
      <c r="P49" s="227">
        <f t="shared" si="16"/>
        <v>35</v>
      </c>
      <c r="Q49" s="234">
        <f t="shared" si="6"/>
        <v>4.7131699434419605E-3</v>
      </c>
      <c r="R49" s="227">
        <f t="shared" si="16"/>
        <v>324</v>
      </c>
      <c r="S49" s="234">
        <f t="shared" si="7"/>
        <v>4.3630487476434152E-2</v>
      </c>
    </row>
    <row r="50" spans="1:19" s="389" customFormat="1" ht="21" customHeight="1">
      <c r="A50" s="264">
        <v>1</v>
      </c>
      <c r="B50" s="213" t="s">
        <v>34</v>
      </c>
      <c r="C50" s="216">
        <f>'[3]I PÓŁROCZE (2)'!X48</f>
        <v>1769</v>
      </c>
      <c r="D50" s="348">
        <f>'[3]I PÓŁROCZE (2)'!Y48</f>
        <v>909</v>
      </c>
      <c r="E50" s="349">
        <f t="shared" si="0"/>
        <v>0.51384963256076877</v>
      </c>
      <c r="F50" s="348">
        <f>'[3]I PÓŁROCZE (2)'!AA48</f>
        <v>559</v>
      </c>
      <c r="G50" s="349">
        <f t="shared" si="1"/>
        <v>0.31599773883550031</v>
      </c>
      <c r="H50" s="348">
        <f>'[3]I PÓŁROCZE (2)'!AC48</f>
        <v>666</v>
      </c>
      <c r="I50" s="349">
        <f t="shared" si="2"/>
        <v>0.37648388920293951</v>
      </c>
      <c r="J50" s="348">
        <f>'[3]I PÓŁROCZE (2)'!AE48</f>
        <v>253</v>
      </c>
      <c r="K50" s="349">
        <f t="shared" si="3"/>
        <v>0.14301865460712268</v>
      </c>
      <c r="L50" s="348">
        <f>'[3]I PÓŁROCZE (2)'!AG48</f>
        <v>0</v>
      </c>
      <c r="M50" s="349">
        <f t="shared" si="4"/>
        <v>0</v>
      </c>
      <c r="N50" s="348">
        <f>'[3]I PÓŁROCZE (2)'!AI48</f>
        <v>117</v>
      </c>
      <c r="O50" s="349">
        <f t="shared" si="5"/>
        <v>6.6139061616732622E-2</v>
      </c>
      <c r="P50" s="348">
        <f>'[3]I PÓŁROCZE (2)'!AK48</f>
        <v>0</v>
      </c>
      <c r="Q50" s="349">
        <f t="shared" si="6"/>
        <v>0</v>
      </c>
      <c r="R50" s="348">
        <f>'[3]I PÓŁROCZE (2)'!AM48</f>
        <v>19</v>
      </c>
      <c r="S50" s="349">
        <f t="shared" si="7"/>
        <v>1.0740531373657434E-2</v>
      </c>
    </row>
    <row r="51" spans="1:19" s="389" customFormat="1" ht="21" customHeight="1">
      <c r="A51" s="264">
        <v>2</v>
      </c>
      <c r="B51" s="213" t="s">
        <v>115</v>
      </c>
      <c r="C51" s="216">
        <f>'[3]I PÓŁROCZE (2)'!X49</f>
        <v>615</v>
      </c>
      <c r="D51" s="348">
        <f>'[3]I PÓŁROCZE (2)'!Y49</f>
        <v>328</v>
      </c>
      <c r="E51" s="349">
        <f t="shared" si="0"/>
        <v>0.53333333333333333</v>
      </c>
      <c r="F51" s="348">
        <f>'[3]I PÓŁROCZE (2)'!AA49</f>
        <v>203</v>
      </c>
      <c r="G51" s="349">
        <f t="shared" si="1"/>
        <v>0.33008130081300813</v>
      </c>
      <c r="H51" s="348">
        <f>'[3]I PÓŁROCZE (2)'!AC49</f>
        <v>159</v>
      </c>
      <c r="I51" s="349">
        <f t="shared" si="2"/>
        <v>0.25853658536585367</v>
      </c>
      <c r="J51" s="348">
        <f>'[3]I PÓŁROCZE (2)'!AE49</f>
        <v>91</v>
      </c>
      <c r="K51" s="349">
        <f t="shared" si="3"/>
        <v>0.14796747967479676</v>
      </c>
      <c r="L51" s="348">
        <f>'[3]I PÓŁROCZE (2)'!AG49</f>
        <v>30</v>
      </c>
      <c r="M51" s="349">
        <f t="shared" si="4"/>
        <v>4.878048780487805E-2</v>
      </c>
      <c r="N51" s="348">
        <f>'[3]I PÓŁROCZE (2)'!AI49</f>
        <v>107</v>
      </c>
      <c r="O51" s="349">
        <f t="shared" si="5"/>
        <v>0.17398373983739837</v>
      </c>
      <c r="P51" s="348">
        <f>'[3]I PÓŁROCZE (2)'!AK49</f>
        <v>4</v>
      </c>
      <c r="Q51" s="349">
        <f t="shared" si="6"/>
        <v>6.5040650406504065E-3</v>
      </c>
      <c r="R51" s="348">
        <f>'[3]I PÓŁROCZE (2)'!AM49</f>
        <v>34</v>
      </c>
      <c r="S51" s="349">
        <f t="shared" si="7"/>
        <v>5.5284552845528454E-2</v>
      </c>
    </row>
    <row r="52" spans="1:19" s="389" customFormat="1" ht="21" customHeight="1">
      <c r="A52" s="264">
        <v>3</v>
      </c>
      <c r="B52" s="213" t="s">
        <v>32</v>
      </c>
      <c r="C52" s="216">
        <f>'[3]I PÓŁROCZE (2)'!X50</f>
        <v>1320</v>
      </c>
      <c r="D52" s="348">
        <f>'[3]I PÓŁROCZE (2)'!Y50</f>
        <v>741</v>
      </c>
      <c r="E52" s="349">
        <f t="shared" si="0"/>
        <v>0.5613636363636364</v>
      </c>
      <c r="F52" s="348">
        <f>'[3]I PÓŁROCZE (2)'!AA50</f>
        <v>428</v>
      </c>
      <c r="G52" s="349">
        <f t="shared" si="1"/>
        <v>0.32424242424242422</v>
      </c>
      <c r="H52" s="348">
        <f>'[3]I PÓŁROCZE (2)'!AC50</f>
        <v>318</v>
      </c>
      <c r="I52" s="349">
        <f t="shared" si="2"/>
        <v>0.24090909090909091</v>
      </c>
      <c r="J52" s="348">
        <f>'[3]I PÓŁROCZE (2)'!AE50</f>
        <v>156</v>
      </c>
      <c r="K52" s="349">
        <f t="shared" si="3"/>
        <v>0.11818181818181818</v>
      </c>
      <c r="L52" s="348">
        <f>'[3]I PÓŁROCZE (2)'!AG50</f>
        <v>24</v>
      </c>
      <c r="M52" s="349">
        <f t="shared" si="4"/>
        <v>1.8181818181818181E-2</v>
      </c>
      <c r="N52" s="348">
        <f>'[3]I PÓŁROCZE (2)'!AI50</f>
        <v>255</v>
      </c>
      <c r="O52" s="349">
        <f t="shared" si="5"/>
        <v>0.19318181818181818</v>
      </c>
      <c r="P52" s="348">
        <f>'[3]I PÓŁROCZE (2)'!AK50</f>
        <v>8</v>
      </c>
      <c r="Q52" s="349">
        <f t="shared" si="6"/>
        <v>6.0606060606060606E-3</v>
      </c>
      <c r="R52" s="348">
        <f>'[3]I PÓŁROCZE (2)'!AM50</f>
        <v>75</v>
      </c>
      <c r="S52" s="349">
        <f t="shared" si="7"/>
        <v>5.6818181818181816E-2</v>
      </c>
    </row>
    <row r="53" spans="1:19" s="389" customFormat="1" ht="21" customHeight="1">
      <c r="A53" s="264">
        <v>4</v>
      </c>
      <c r="B53" s="213" t="s">
        <v>33</v>
      </c>
      <c r="C53" s="216">
        <f>'[3]I PÓŁROCZE (2)'!X51</f>
        <v>1151</v>
      </c>
      <c r="D53" s="348">
        <f>'[3]I PÓŁROCZE (2)'!Y51</f>
        <v>657</v>
      </c>
      <c r="E53" s="349">
        <f t="shared" si="0"/>
        <v>0.57080799304952212</v>
      </c>
      <c r="F53" s="348">
        <f>'[3]I PÓŁROCZE (2)'!AA51</f>
        <v>403</v>
      </c>
      <c r="G53" s="349">
        <f t="shared" si="1"/>
        <v>0.35013032145960032</v>
      </c>
      <c r="H53" s="348">
        <f>'[3]I PÓŁROCZE (2)'!AC51</f>
        <v>344</v>
      </c>
      <c r="I53" s="349">
        <f t="shared" si="2"/>
        <v>0.2988705473501303</v>
      </c>
      <c r="J53" s="348">
        <f>'[3]I PÓŁROCZE (2)'!AE51</f>
        <v>168</v>
      </c>
      <c r="K53" s="349">
        <f t="shared" si="3"/>
        <v>0.14596003475238922</v>
      </c>
      <c r="L53" s="348">
        <f>'[3]I PÓŁROCZE (2)'!AG51</f>
        <v>0</v>
      </c>
      <c r="M53" s="349">
        <f t="shared" si="4"/>
        <v>0</v>
      </c>
      <c r="N53" s="348">
        <f>'[3]I PÓŁROCZE (2)'!AI51</f>
        <v>184</v>
      </c>
      <c r="O53" s="349">
        <f t="shared" si="5"/>
        <v>0.15986099044309296</v>
      </c>
      <c r="P53" s="348">
        <f>'[3]I PÓŁROCZE (2)'!AK51</f>
        <v>4</v>
      </c>
      <c r="Q53" s="349">
        <f t="shared" si="6"/>
        <v>3.4752389226759338E-3</v>
      </c>
      <c r="R53" s="348">
        <f>'[3]I PÓŁROCZE (2)'!AM51</f>
        <v>44</v>
      </c>
      <c r="S53" s="349">
        <f t="shared" si="7"/>
        <v>3.8227628149435276E-2</v>
      </c>
    </row>
    <row r="54" spans="1:19" s="389" customFormat="1" ht="21" customHeight="1">
      <c r="A54" s="264">
        <v>5</v>
      </c>
      <c r="B54" s="213" t="s">
        <v>45</v>
      </c>
      <c r="C54" s="216">
        <f>'[3]I PÓŁROCZE (2)'!X52</f>
        <v>1262</v>
      </c>
      <c r="D54" s="348">
        <f>'[3]I PÓŁROCZE (2)'!Y52</f>
        <v>684</v>
      </c>
      <c r="E54" s="349">
        <f t="shared" si="0"/>
        <v>0.54199683042789226</v>
      </c>
      <c r="F54" s="348">
        <f>'[3]I PÓŁROCZE (2)'!AA52</f>
        <v>457</v>
      </c>
      <c r="G54" s="349">
        <f t="shared" si="1"/>
        <v>0.36212361331220283</v>
      </c>
      <c r="H54" s="348">
        <f>'[3]I PÓŁROCZE (2)'!AC52</f>
        <v>323</v>
      </c>
      <c r="I54" s="349">
        <f t="shared" si="2"/>
        <v>0.25594294770206022</v>
      </c>
      <c r="J54" s="348">
        <f>'[3]I PÓŁROCZE (2)'!AE52</f>
        <v>181</v>
      </c>
      <c r="K54" s="349">
        <f t="shared" si="3"/>
        <v>0.14342313787638669</v>
      </c>
      <c r="L54" s="348">
        <f>'[3]I PÓŁROCZE (2)'!AG52</f>
        <v>45</v>
      </c>
      <c r="M54" s="349">
        <f t="shared" si="4"/>
        <v>3.5657686212361331E-2</v>
      </c>
      <c r="N54" s="348">
        <f>'[3]I PÓŁROCZE (2)'!AI52</f>
        <v>233</v>
      </c>
      <c r="O54" s="349">
        <f t="shared" si="5"/>
        <v>0.18462757527733756</v>
      </c>
      <c r="P54" s="348">
        <f>'[3]I PÓŁROCZE (2)'!AK52</f>
        <v>7</v>
      </c>
      <c r="Q54" s="349">
        <f t="shared" si="6"/>
        <v>5.5467511885895406E-3</v>
      </c>
      <c r="R54" s="348">
        <f>'[3]I PÓŁROCZE (2)'!AM52</f>
        <v>67</v>
      </c>
      <c r="S54" s="349">
        <f t="shared" si="7"/>
        <v>5.3090332805071312E-2</v>
      </c>
    </row>
    <row r="55" spans="1:19" ht="21" customHeight="1">
      <c r="A55" s="263">
        <v>6</v>
      </c>
      <c r="B55" s="209" t="s">
        <v>117</v>
      </c>
      <c r="C55" s="216">
        <f>'[3]I PÓŁROCZE (2)'!X53</f>
        <v>1309</v>
      </c>
      <c r="D55" s="216">
        <f>'[3]I PÓŁROCZE (2)'!Y53</f>
        <v>586</v>
      </c>
      <c r="E55" s="15">
        <f t="shared" si="0"/>
        <v>0.44766997708174178</v>
      </c>
      <c r="F55" s="216">
        <f>'[3]I PÓŁROCZE (2)'!AA53</f>
        <v>269</v>
      </c>
      <c r="G55" s="15">
        <f t="shared" si="1"/>
        <v>0.2055003819709702</v>
      </c>
      <c r="H55" s="216">
        <f>'[3]I PÓŁROCZE (2)'!AC53</f>
        <v>351</v>
      </c>
      <c r="I55" s="15">
        <f t="shared" si="2"/>
        <v>0.26814362108479756</v>
      </c>
      <c r="J55" s="216">
        <f>'[3]I PÓŁROCZE (2)'!AE53</f>
        <v>210</v>
      </c>
      <c r="K55" s="15">
        <f t="shared" si="3"/>
        <v>0.16042780748663102</v>
      </c>
      <c r="L55" s="216">
        <f>'[3]I PÓŁROCZE (2)'!AG53</f>
        <v>51</v>
      </c>
      <c r="M55" s="15">
        <f t="shared" si="4"/>
        <v>3.896103896103896E-2</v>
      </c>
      <c r="N55" s="216">
        <f>'[3]I PÓŁROCZE (2)'!AI53</f>
        <v>289</v>
      </c>
      <c r="O55" s="15">
        <f t="shared" si="5"/>
        <v>0.22077922077922077</v>
      </c>
      <c r="P55" s="216">
        <f>'[3]I PÓŁROCZE (2)'!AK53</f>
        <v>12</v>
      </c>
      <c r="Q55" s="15">
        <f t="shared" si="6"/>
        <v>9.1673032849503445E-3</v>
      </c>
      <c r="R55" s="216">
        <f>'[3]I PÓŁROCZE (2)'!AM53</f>
        <v>85</v>
      </c>
      <c r="S55" s="15">
        <f t="shared" si="7"/>
        <v>6.4935064935064929E-2</v>
      </c>
    </row>
    <row r="56" spans="1:19" ht="21" customHeight="1">
      <c r="A56" s="516" t="s">
        <v>1561</v>
      </c>
      <c r="B56" s="516"/>
      <c r="C56" s="229">
        <f>SUM(C57:C59)</f>
        <v>4066</v>
      </c>
      <c r="D56" s="229">
        <f t="shared" ref="D56:R56" si="17">SUM(D57:D59)</f>
        <v>1998</v>
      </c>
      <c r="E56" s="234">
        <f t="shared" si="0"/>
        <v>0.49139203148057059</v>
      </c>
      <c r="F56" s="229">
        <f t="shared" si="17"/>
        <v>1284</v>
      </c>
      <c r="G56" s="234">
        <f t="shared" si="1"/>
        <v>0.31578947368421051</v>
      </c>
      <c r="H56" s="229">
        <f t="shared" si="17"/>
        <v>1149</v>
      </c>
      <c r="I56" s="234">
        <f t="shared" si="2"/>
        <v>0.28258730939498278</v>
      </c>
      <c r="J56" s="229">
        <f t="shared" si="17"/>
        <v>792</v>
      </c>
      <c r="K56" s="234">
        <f t="shared" si="3"/>
        <v>0.19478603049680276</v>
      </c>
      <c r="L56" s="229">
        <f t="shared" si="17"/>
        <v>35</v>
      </c>
      <c r="M56" s="234">
        <f t="shared" si="4"/>
        <v>8.607968519429415E-3</v>
      </c>
      <c r="N56" s="229">
        <f t="shared" si="17"/>
        <v>610</v>
      </c>
      <c r="O56" s="234">
        <f t="shared" si="5"/>
        <v>0.1500245941957698</v>
      </c>
      <c r="P56" s="229">
        <f t="shared" si="17"/>
        <v>8</v>
      </c>
      <c r="Q56" s="234">
        <f t="shared" si="6"/>
        <v>1.9675356615838661E-3</v>
      </c>
      <c r="R56" s="229">
        <f t="shared" si="17"/>
        <v>149</v>
      </c>
      <c r="S56" s="234">
        <f t="shared" si="7"/>
        <v>3.6645351696999506E-2</v>
      </c>
    </row>
    <row r="57" spans="1:19" ht="21" customHeight="1">
      <c r="A57" s="264">
        <v>1</v>
      </c>
      <c r="B57" s="213" t="s">
        <v>36</v>
      </c>
      <c r="C57" s="216">
        <f>'[3]I PÓŁROCZE (2)'!X55</f>
        <v>1164</v>
      </c>
      <c r="D57" s="348">
        <f>'[3]I PÓŁROCZE (2)'!Y55</f>
        <v>638</v>
      </c>
      <c r="E57" s="349">
        <f t="shared" si="0"/>
        <v>0.54810996563573888</v>
      </c>
      <c r="F57" s="348">
        <f>'[3]I PÓŁROCZE (2)'!AA55</f>
        <v>444</v>
      </c>
      <c r="G57" s="349">
        <f t="shared" si="1"/>
        <v>0.38144329896907214</v>
      </c>
      <c r="H57" s="348">
        <f>'[3]I PÓŁROCZE (2)'!AC55</f>
        <v>167</v>
      </c>
      <c r="I57" s="349">
        <f t="shared" si="2"/>
        <v>0.14347079037800686</v>
      </c>
      <c r="J57" s="348">
        <f>'[3]I PÓŁROCZE (2)'!AE55</f>
        <v>228</v>
      </c>
      <c r="K57" s="349">
        <f t="shared" si="3"/>
        <v>0.19587628865979381</v>
      </c>
      <c r="L57" s="348">
        <f>'[3]I PÓŁROCZE (2)'!AG55</f>
        <v>30</v>
      </c>
      <c r="M57" s="349">
        <f t="shared" si="4"/>
        <v>2.5773195876288658E-2</v>
      </c>
      <c r="N57" s="348">
        <f>'[3]I PÓŁROCZE (2)'!AI55</f>
        <v>262</v>
      </c>
      <c r="O57" s="349">
        <f t="shared" si="5"/>
        <v>0.22508591065292097</v>
      </c>
      <c r="P57" s="348">
        <f>'[3]I PÓŁROCZE (2)'!AK55</f>
        <v>6</v>
      </c>
      <c r="Q57" s="349">
        <f t="shared" si="6"/>
        <v>5.1546391752577319E-3</v>
      </c>
      <c r="R57" s="348">
        <f>'[3]I PÓŁROCZE (2)'!AM55</f>
        <v>52</v>
      </c>
      <c r="S57" s="349">
        <f t="shared" si="7"/>
        <v>4.4673539518900345E-2</v>
      </c>
    </row>
    <row r="58" spans="1:19" ht="21" customHeight="1">
      <c r="A58" s="264">
        <v>2</v>
      </c>
      <c r="B58" s="217" t="s">
        <v>43</v>
      </c>
      <c r="C58" s="216">
        <f>'[3]I PÓŁROCZE (2)'!X56</f>
        <v>1471</v>
      </c>
      <c r="D58" s="348">
        <f>'[3]I PÓŁROCZE (2)'!Y56</f>
        <v>701</v>
      </c>
      <c r="E58" s="349">
        <f t="shared" si="0"/>
        <v>0.47654656696125086</v>
      </c>
      <c r="F58" s="348">
        <f>'[3]I PÓŁROCZE (2)'!AA56</f>
        <v>430</v>
      </c>
      <c r="G58" s="349">
        <f t="shared" si="1"/>
        <v>0.29231815091774305</v>
      </c>
      <c r="H58" s="348">
        <f>'[3]I PÓŁROCZE (2)'!AC56</f>
        <v>454</v>
      </c>
      <c r="I58" s="349">
        <f t="shared" si="2"/>
        <v>0.3086335825968729</v>
      </c>
      <c r="J58" s="348">
        <f>'[3]I PÓŁROCZE (2)'!AE56</f>
        <v>281</v>
      </c>
      <c r="K58" s="349">
        <f t="shared" si="3"/>
        <v>0.1910265125764786</v>
      </c>
      <c r="L58" s="348">
        <f>'[3]I PÓŁROCZE (2)'!AG56</f>
        <v>1</v>
      </c>
      <c r="M58" s="349">
        <f t="shared" si="4"/>
        <v>6.7980965329707678E-4</v>
      </c>
      <c r="N58" s="348">
        <f>'[3]I PÓŁROCZE (2)'!AI56</f>
        <v>231</v>
      </c>
      <c r="O58" s="349">
        <f t="shared" si="5"/>
        <v>0.15703602991162474</v>
      </c>
      <c r="P58" s="348">
        <f>'[3]I PÓŁROCZE (2)'!AK56</f>
        <v>2</v>
      </c>
      <c r="Q58" s="349">
        <f t="shared" si="6"/>
        <v>1.3596193065941536E-3</v>
      </c>
      <c r="R58" s="348">
        <f>'[3]I PÓŁROCZE (2)'!AM56</f>
        <v>39</v>
      </c>
      <c r="S58" s="349">
        <f t="shared" si="7"/>
        <v>2.6512576478585997E-2</v>
      </c>
    </row>
    <row r="59" spans="1:19" ht="21" customHeight="1">
      <c r="A59" s="264">
        <v>3</v>
      </c>
      <c r="B59" s="213" t="s">
        <v>48</v>
      </c>
      <c r="C59" s="216">
        <f>'[3]I PÓŁROCZE (2)'!X57</f>
        <v>1431</v>
      </c>
      <c r="D59" s="348">
        <f>'[3]I PÓŁROCZE (2)'!Y57</f>
        <v>659</v>
      </c>
      <c r="E59" s="349">
        <f t="shared" si="0"/>
        <v>0.46051712089447938</v>
      </c>
      <c r="F59" s="348">
        <f>'[3]I PÓŁROCZE (2)'!AA57</f>
        <v>410</v>
      </c>
      <c r="G59" s="349">
        <f t="shared" si="1"/>
        <v>0.286512928022362</v>
      </c>
      <c r="H59" s="348">
        <f>'[3]I PÓŁROCZE (2)'!AC57</f>
        <v>528</v>
      </c>
      <c r="I59" s="349">
        <f t="shared" si="2"/>
        <v>0.36897274633123689</v>
      </c>
      <c r="J59" s="348">
        <f>'[3]I PÓŁROCZE (2)'!AE57</f>
        <v>283</v>
      </c>
      <c r="K59" s="349">
        <f t="shared" si="3"/>
        <v>0.19776380153738643</v>
      </c>
      <c r="L59" s="348">
        <f>'[3]I PÓŁROCZE (2)'!AG57</f>
        <v>4</v>
      </c>
      <c r="M59" s="349">
        <f t="shared" si="4"/>
        <v>2.7952480782669461E-3</v>
      </c>
      <c r="N59" s="348">
        <f>'[3]I PÓŁROCZE (2)'!AI57</f>
        <v>117</v>
      </c>
      <c r="O59" s="349">
        <f t="shared" si="5"/>
        <v>8.1761006289308172E-2</v>
      </c>
      <c r="P59" s="348">
        <f>'[3]I PÓŁROCZE (2)'!AK57</f>
        <v>0</v>
      </c>
      <c r="Q59" s="349">
        <f t="shared" si="6"/>
        <v>0</v>
      </c>
      <c r="R59" s="348">
        <f>'[3]I PÓŁROCZE (2)'!AM57</f>
        <v>58</v>
      </c>
      <c r="S59" s="349">
        <f t="shared" si="7"/>
        <v>4.0531097134870721E-2</v>
      </c>
    </row>
  </sheetData>
  <mergeCells count="34">
    <mergeCell ref="L4:L5"/>
    <mergeCell ref="M4:M5"/>
    <mergeCell ref="A8:B8"/>
    <mergeCell ref="I4:I5"/>
    <mergeCell ref="A2:S2"/>
    <mergeCell ref="A56:B56"/>
    <mergeCell ref="A44:B44"/>
    <mergeCell ref="A49:B49"/>
    <mergeCell ref="A21:B21"/>
    <mergeCell ref="A22:B22"/>
    <mergeCell ref="A28:B28"/>
    <mergeCell ref="A35:B35"/>
    <mergeCell ref="S4:S5"/>
    <mergeCell ref="O4:O5"/>
    <mergeCell ref="H4:H5"/>
    <mergeCell ref="K4:K5"/>
    <mergeCell ref="J4:J5"/>
    <mergeCell ref="N4:N5"/>
    <mergeCell ref="A10:B10"/>
    <mergeCell ref="A15:B15"/>
    <mergeCell ref="A1:S1"/>
    <mergeCell ref="A3:A5"/>
    <mergeCell ref="B3:B5"/>
    <mergeCell ref="C3:C5"/>
    <mergeCell ref="D3:S3"/>
    <mergeCell ref="D4:D5"/>
    <mergeCell ref="E4:E5"/>
    <mergeCell ref="F4:F5"/>
    <mergeCell ref="G4:G5"/>
    <mergeCell ref="P4:P5"/>
    <mergeCell ref="Q4:Q5"/>
    <mergeCell ref="R4:R5"/>
    <mergeCell ref="A6:B6"/>
    <mergeCell ref="A7:B7"/>
  </mergeCells>
  <printOptions horizontalCentered="1" verticalCentered="1"/>
  <pageMargins left="0.59055118110236227" right="0.59055118110236227" top="0.78740157480314965" bottom="0.39370078740157483" header="0" footer="0"/>
  <pageSetup paperSize="9" scale="4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opLeftCell="A34" zoomScaleNormal="100" zoomScaleSheetLayoutView="75" workbookViewId="0">
      <selection activeCell="S16" sqref="S16"/>
    </sheetView>
  </sheetViews>
  <sheetFormatPr defaultColWidth="7.85546875" defaultRowHeight="12.75"/>
  <cols>
    <col min="1" max="1" width="3" style="389" customWidth="1"/>
    <col min="2" max="2" width="22.5703125" style="389" customWidth="1"/>
    <col min="3" max="3" width="13.140625" style="21" customWidth="1"/>
    <col min="4" max="5" width="13.140625" style="389" customWidth="1"/>
    <col min="6" max="6" width="10.7109375" style="389" customWidth="1"/>
    <col min="7" max="7" width="13.140625" style="389" customWidth="1"/>
    <col min="8" max="8" width="13.42578125" style="389" customWidth="1"/>
    <col min="9" max="9" width="13.140625" style="389" customWidth="1"/>
    <col min="10" max="10" width="11" style="389" customWidth="1"/>
    <col min="11" max="11" width="13.28515625" style="389" customWidth="1"/>
    <col min="12" max="16384" width="7.85546875" style="389"/>
  </cols>
  <sheetData>
    <row r="1" spans="1:11" ht="15.75">
      <c r="A1" s="443" t="s">
        <v>243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</row>
    <row r="2" spans="1:11" s="23" customFormat="1" ht="36" customHeight="1">
      <c r="A2" s="475" t="s">
        <v>1490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</row>
    <row r="3" spans="1:11" s="391" customFormat="1" ht="18" customHeight="1">
      <c r="A3" s="476" t="s">
        <v>85</v>
      </c>
      <c r="B3" s="532" t="s">
        <v>86</v>
      </c>
      <c r="C3" s="534" t="s">
        <v>244</v>
      </c>
      <c r="D3" s="487" t="s">
        <v>245</v>
      </c>
      <c r="E3" s="487"/>
      <c r="F3" s="487"/>
      <c r="G3" s="487"/>
      <c r="H3" s="487"/>
      <c r="I3" s="487"/>
      <c r="J3" s="487"/>
      <c r="K3" s="487"/>
    </row>
    <row r="4" spans="1:11" s="391" customFormat="1" ht="18" customHeight="1">
      <c r="A4" s="476"/>
      <c r="B4" s="532"/>
      <c r="C4" s="534"/>
      <c r="D4" s="535" t="s">
        <v>235</v>
      </c>
      <c r="E4" s="536" t="s">
        <v>246</v>
      </c>
      <c r="F4" s="535" t="s">
        <v>527</v>
      </c>
      <c r="G4" s="536" t="s">
        <v>246</v>
      </c>
      <c r="H4" s="536" t="s">
        <v>528</v>
      </c>
      <c r="I4" s="536" t="s">
        <v>246</v>
      </c>
      <c r="J4" s="536" t="s">
        <v>529</v>
      </c>
      <c r="K4" s="536" t="s">
        <v>246</v>
      </c>
    </row>
    <row r="5" spans="1:11" s="391" customFormat="1" ht="62.25" customHeight="1">
      <c r="A5" s="531"/>
      <c r="B5" s="533"/>
      <c r="C5" s="422"/>
      <c r="D5" s="535"/>
      <c r="E5" s="536"/>
      <c r="F5" s="535"/>
      <c r="G5" s="536"/>
      <c r="H5" s="536"/>
      <c r="I5" s="536"/>
      <c r="J5" s="536"/>
      <c r="K5" s="536"/>
    </row>
    <row r="6" spans="1:11" s="10" customFormat="1" ht="35.1" customHeight="1">
      <c r="A6" s="435" t="s">
        <v>11</v>
      </c>
      <c r="B6" s="435"/>
      <c r="C6" s="194">
        <f>SUM(C7+C21)</f>
        <v>112411</v>
      </c>
      <c r="D6" s="194">
        <f t="shared" ref="D6:J6" si="0">SUM(D7+D21)</f>
        <v>40504</v>
      </c>
      <c r="E6" s="191">
        <f>SUM(D6/C6)</f>
        <v>0.36032060919305048</v>
      </c>
      <c r="F6" s="194">
        <f t="shared" si="0"/>
        <v>22911</v>
      </c>
      <c r="G6" s="191">
        <f>SUM(F6/C6)</f>
        <v>0.20381457330688277</v>
      </c>
      <c r="H6" s="194">
        <f t="shared" si="0"/>
        <v>40622</v>
      </c>
      <c r="I6" s="191">
        <f>SUM(H6/C6)</f>
        <v>0.3613703285265677</v>
      </c>
      <c r="J6" s="194">
        <f t="shared" si="0"/>
        <v>23132</v>
      </c>
      <c r="K6" s="191">
        <f>SUM(J6/C6)</f>
        <v>0.2057805730755887</v>
      </c>
    </row>
    <row r="7" spans="1:11" s="24" customFormat="1" ht="25.5" customHeight="1">
      <c r="A7" s="519" t="s">
        <v>1552</v>
      </c>
      <c r="B7" s="519"/>
      <c r="C7" s="44">
        <f>SUM(C8+C10+C15)</f>
        <v>40983</v>
      </c>
      <c r="D7" s="44">
        <f t="shared" ref="D7:J7" si="1">SUM(D8+D10+D15)</f>
        <v>11202</v>
      </c>
      <c r="E7" s="72">
        <f t="shared" ref="E7:E59" si="2">SUM(D7/C7)</f>
        <v>0.27333284532611085</v>
      </c>
      <c r="F7" s="44">
        <f t="shared" si="1"/>
        <v>5554</v>
      </c>
      <c r="G7" s="72">
        <f t="shared" ref="G7:G59" si="3">SUM(F7/C7)</f>
        <v>0.13551960569016422</v>
      </c>
      <c r="H7" s="44">
        <f t="shared" si="1"/>
        <v>13469</v>
      </c>
      <c r="I7" s="72">
        <f t="shared" ref="I7:I59" si="4">SUM(H7/C7)</f>
        <v>0.32864846399726716</v>
      </c>
      <c r="J7" s="44">
        <f t="shared" si="1"/>
        <v>9450</v>
      </c>
      <c r="K7" s="72">
        <f t="shared" ref="K7:K59" si="5">SUM(J7/C7)</f>
        <v>0.23058341263450699</v>
      </c>
    </row>
    <row r="8" spans="1:11" s="24" customFormat="1" ht="24.75" customHeight="1">
      <c r="A8" s="527" t="s">
        <v>1562</v>
      </c>
      <c r="B8" s="527"/>
      <c r="C8" s="254">
        <f>SUM(C9)</f>
        <v>20883</v>
      </c>
      <c r="D8" s="254">
        <f t="shared" ref="D8:J8" si="6">SUM(D9)</f>
        <v>4485</v>
      </c>
      <c r="E8" s="252">
        <f t="shared" si="2"/>
        <v>0.21476799310443903</v>
      </c>
      <c r="F8" s="254">
        <f t="shared" si="6"/>
        <v>1786</v>
      </c>
      <c r="G8" s="252">
        <f t="shared" si="3"/>
        <v>8.5524110520519087E-2</v>
      </c>
      <c r="H8" s="254">
        <f t="shared" si="6"/>
        <v>7016</v>
      </c>
      <c r="I8" s="252">
        <f t="shared" si="4"/>
        <v>0.33596705454197195</v>
      </c>
      <c r="J8" s="254">
        <f t="shared" si="6"/>
        <v>5115</v>
      </c>
      <c r="K8" s="252">
        <f t="shared" si="5"/>
        <v>0.24493607240339033</v>
      </c>
    </row>
    <row r="9" spans="1:11" s="21" customFormat="1" ht="15" customHeight="1">
      <c r="A9" s="28">
        <v>1</v>
      </c>
      <c r="B9" s="28" t="s">
        <v>79</v>
      </c>
      <c r="C9" s="38">
        <f>Z5_odpływ_bezrobotnych!G9</f>
        <v>20883</v>
      </c>
      <c r="D9" s="38">
        <f>[4]Arkusz1!C9</f>
        <v>4485</v>
      </c>
      <c r="E9" s="18">
        <f t="shared" si="2"/>
        <v>0.21476799310443903</v>
      </c>
      <c r="F9" s="38">
        <f>[4]Arkusz1!E9</f>
        <v>1786</v>
      </c>
      <c r="G9" s="18">
        <f t="shared" si="3"/>
        <v>8.5524110520519087E-2</v>
      </c>
      <c r="H9" s="38">
        <f>[4]Arkusz1!G9</f>
        <v>7016</v>
      </c>
      <c r="I9" s="18">
        <f t="shared" si="4"/>
        <v>0.33596705454197195</v>
      </c>
      <c r="J9" s="38">
        <f>[4]Arkusz1!I9</f>
        <v>5115</v>
      </c>
      <c r="K9" s="18">
        <f t="shared" si="5"/>
        <v>0.24493607240339033</v>
      </c>
    </row>
    <row r="10" spans="1:11" s="111" customFormat="1" ht="24.75" customHeight="1">
      <c r="A10" s="527" t="s">
        <v>1563</v>
      </c>
      <c r="B10" s="516"/>
      <c r="C10" s="254">
        <f>SUM(C11:C14)</f>
        <v>11321</v>
      </c>
      <c r="D10" s="254">
        <f t="shared" ref="D10:J10" si="7">SUM(D11:D14)</f>
        <v>3975</v>
      </c>
      <c r="E10" s="252">
        <f t="shared" si="2"/>
        <v>0.35111739245649676</v>
      </c>
      <c r="F10" s="254">
        <f t="shared" si="7"/>
        <v>2270</v>
      </c>
      <c r="G10" s="252">
        <f t="shared" si="3"/>
        <v>0.20051232223301829</v>
      </c>
      <c r="H10" s="254">
        <f t="shared" si="7"/>
        <v>3759</v>
      </c>
      <c r="I10" s="252">
        <f t="shared" si="4"/>
        <v>0.33203780584753995</v>
      </c>
      <c r="J10" s="254">
        <f t="shared" si="7"/>
        <v>2301</v>
      </c>
      <c r="K10" s="252">
        <f t="shared" si="5"/>
        <v>0.20325059623708153</v>
      </c>
    </row>
    <row r="11" spans="1:11" ht="15" customHeight="1">
      <c r="A11" s="25">
        <v>1</v>
      </c>
      <c r="B11" s="25" t="s">
        <v>37</v>
      </c>
      <c r="C11" s="38">
        <f>Z5_odpływ_bezrobotnych!G11</f>
        <v>2109</v>
      </c>
      <c r="D11" s="26">
        <f>[4]Arkusz1!C11</f>
        <v>751</v>
      </c>
      <c r="E11" s="17">
        <f t="shared" si="2"/>
        <v>0.35609293504030348</v>
      </c>
      <c r="F11" s="26">
        <f>[4]Arkusz1!E11</f>
        <v>438</v>
      </c>
      <c r="G11" s="17">
        <f t="shared" si="3"/>
        <v>0.20768136557610242</v>
      </c>
      <c r="H11" s="26">
        <f>[4]Arkusz1!G11</f>
        <v>678</v>
      </c>
      <c r="I11" s="17">
        <f t="shared" si="4"/>
        <v>0.32147937411095306</v>
      </c>
      <c r="J11" s="26">
        <f>[4]Arkusz1!I11</f>
        <v>399</v>
      </c>
      <c r="K11" s="17">
        <f t="shared" si="5"/>
        <v>0.1891891891891892</v>
      </c>
    </row>
    <row r="12" spans="1:11" ht="15" customHeight="1">
      <c r="A12" s="25">
        <v>2</v>
      </c>
      <c r="B12" s="25" t="s">
        <v>68</v>
      </c>
      <c r="C12" s="38">
        <f>Z5_odpływ_bezrobotnych!G12</f>
        <v>2190</v>
      </c>
      <c r="D12" s="26">
        <f>[4]Arkusz1!C12</f>
        <v>857</v>
      </c>
      <c r="E12" s="17">
        <f t="shared" si="2"/>
        <v>0.39132420091324199</v>
      </c>
      <c r="F12" s="26">
        <f>[4]Arkusz1!E12</f>
        <v>522</v>
      </c>
      <c r="G12" s="17">
        <f t="shared" si="3"/>
        <v>0.23835616438356164</v>
      </c>
      <c r="H12" s="26">
        <f>[4]Arkusz1!G12</f>
        <v>604</v>
      </c>
      <c r="I12" s="17">
        <f t="shared" si="4"/>
        <v>0.27579908675799086</v>
      </c>
      <c r="J12" s="26">
        <f>[4]Arkusz1!I12</f>
        <v>418</v>
      </c>
      <c r="K12" s="17">
        <f t="shared" si="5"/>
        <v>0.19086757990867581</v>
      </c>
    </row>
    <row r="13" spans="1:11" ht="15" customHeight="1">
      <c r="A13" s="25">
        <v>3</v>
      </c>
      <c r="B13" s="25" t="s">
        <v>39</v>
      </c>
      <c r="C13" s="38">
        <f>Z5_odpływ_bezrobotnych!G13</f>
        <v>1986</v>
      </c>
      <c r="D13" s="26">
        <f>[4]Arkusz1!C13</f>
        <v>671</v>
      </c>
      <c r="E13" s="17">
        <f t="shared" si="2"/>
        <v>0.337865055387714</v>
      </c>
      <c r="F13" s="26">
        <f>[4]Arkusz1!E13</f>
        <v>377</v>
      </c>
      <c r="G13" s="17">
        <f t="shared" si="3"/>
        <v>0.18982880161127896</v>
      </c>
      <c r="H13" s="26">
        <f>[4]Arkusz1!G13</f>
        <v>543</v>
      </c>
      <c r="I13" s="17">
        <f t="shared" si="4"/>
        <v>0.27341389728096677</v>
      </c>
      <c r="J13" s="26">
        <f>[4]Arkusz1!I13</f>
        <v>440</v>
      </c>
      <c r="K13" s="17">
        <f t="shared" si="5"/>
        <v>0.2215508559919436</v>
      </c>
    </row>
    <row r="14" spans="1:11" ht="15" customHeight="1">
      <c r="A14" s="25">
        <v>4</v>
      </c>
      <c r="B14" s="25" t="s">
        <v>46</v>
      </c>
      <c r="C14" s="38">
        <f>Z5_odpływ_bezrobotnych!G14</f>
        <v>5036</v>
      </c>
      <c r="D14" s="26">
        <f>[4]Arkusz1!C14</f>
        <v>1696</v>
      </c>
      <c r="E14" s="17">
        <f t="shared" si="2"/>
        <v>0.33677521842732328</v>
      </c>
      <c r="F14" s="26">
        <f>[4]Arkusz1!E14</f>
        <v>933</v>
      </c>
      <c r="G14" s="17">
        <f t="shared" si="3"/>
        <v>0.18526608419380461</v>
      </c>
      <c r="H14" s="26">
        <f>[4]Arkusz1!G14</f>
        <v>1934</v>
      </c>
      <c r="I14" s="17">
        <f t="shared" si="4"/>
        <v>0.38403494837172358</v>
      </c>
      <c r="J14" s="26">
        <f>[4]Arkusz1!I14</f>
        <v>1044</v>
      </c>
      <c r="K14" s="17">
        <f t="shared" si="5"/>
        <v>0.20730738681493249</v>
      </c>
    </row>
    <row r="15" spans="1:11" s="111" customFormat="1" ht="24.75" customHeight="1">
      <c r="A15" s="527" t="s">
        <v>1564</v>
      </c>
      <c r="B15" s="516"/>
      <c r="C15" s="254">
        <f>SUM(C16:C20)</f>
        <v>8779</v>
      </c>
      <c r="D15" s="254">
        <f t="shared" ref="D15:J15" si="8">SUM(D16:D20)</f>
        <v>2742</v>
      </c>
      <c r="E15" s="252">
        <f t="shared" si="2"/>
        <v>0.31233625697687661</v>
      </c>
      <c r="F15" s="254">
        <f t="shared" si="8"/>
        <v>1498</v>
      </c>
      <c r="G15" s="252">
        <f t="shared" si="3"/>
        <v>0.17063446861829365</v>
      </c>
      <c r="H15" s="254">
        <f t="shared" si="8"/>
        <v>2694</v>
      </c>
      <c r="I15" s="252">
        <f t="shared" si="4"/>
        <v>0.30686866385693129</v>
      </c>
      <c r="J15" s="254">
        <f t="shared" si="8"/>
        <v>2034</v>
      </c>
      <c r="K15" s="252">
        <f t="shared" si="5"/>
        <v>0.23168925845768309</v>
      </c>
    </row>
    <row r="16" spans="1:11" ht="15" customHeight="1">
      <c r="A16" s="25">
        <v>1</v>
      </c>
      <c r="B16" s="25" t="s">
        <v>35</v>
      </c>
      <c r="C16" s="38">
        <f>Z5_odpływ_bezrobotnych!G16</f>
        <v>1230</v>
      </c>
      <c r="D16" s="26">
        <f>[4]Arkusz1!C16</f>
        <v>398</v>
      </c>
      <c r="E16" s="17">
        <f t="shared" si="2"/>
        <v>0.3235772357723577</v>
      </c>
      <c r="F16" s="26">
        <f>[4]Arkusz1!E16</f>
        <v>218</v>
      </c>
      <c r="G16" s="17">
        <f t="shared" si="3"/>
        <v>0.17723577235772359</v>
      </c>
      <c r="H16" s="26">
        <f>[4]Arkusz1!G16</f>
        <v>300</v>
      </c>
      <c r="I16" s="17">
        <f t="shared" si="4"/>
        <v>0.24390243902439024</v>
      </c>
      <c r="J16" s="26">
        <f>[4]Arkusz1!I16</f>
        <v>286</v>
      </c>
      <c r="K16" s="17">
        <f t="shared" si="5"/>
        <v>0.23252032520325203</v>
      </c>
    </row>
    <row r="17" spans="1:11" ht="15" customHeight="1">
      <c r="A17" s="25">
        <v>2</v>
      </c>
      <c r="B17" s="25" t="s">
        <v>38</v>
      </c>
      <c r="C17" s="38">
        <f>Z5_odpływ_bezrobotnych!G17</f>
        <v>1639</v>
      </c>
      <c r="D17" s="26">
        <f>[4]Arkusz1!C17</f>
        <v>631</v>
      </c>
      <c r="E17" s="17">
        <f t="shared" si="2"/>
        <v>0.38499084807809641</v>
      </c>
      <c r="F17" s="26">
        <f>[4]Arkusz1!E17</f>
        <v>388</v>
      </c>
      <c r="G17" s="17">
        <f t="shared" si="3"/>
        <v>0.23672971323978034</v>
      </c>
      <c r="H17" s="26">
        <f>[4]Arkusz1!G17</f>
        <v>480</v>
      </c>
      <c r="I17" s="17">
        <f t="shared" si="4"/>
        <v>0.2928615009151922</v>
      </c>
      <c r="J17" s="26">
        <f>[4]Arkusz1!I17</f>
        <v>330</v>
      </c>
      <c r="K17" s="17">
        <f t="shared" si="5"/>
        <v>0.20134228187919462</v>
      </c>
    </row>
    <row r="18" spans="1:11" ht="15" customHeight="1">
      <c r="A18" s="25">
        <v>3</v>
      </c>
      <c r="B18" s="25" t="s">
        <v>40</v>
      </c>
      <c r="C18" s="38">
        <f>Z5_odpływ_bezrobotnych!G18</f>
        <v>2673</v>
      </c>
      <c r="D18" s="26">
        <f>[4]Arkusz1!C18</f>
        <v>815</v>
      </c>
      <c r="E18" s="17">
        <f t="shared" si="2"/>
        <v>0.30490086045641601</v>
      </c>
      <c r="F18" s="26">
        <f>[4]Arkusz1!E18</f>
        <v>442</v>
      </c>
      <c r="G18" s="17">
        <f t="shared" si="3"/>
        <v>0.16535727646838758</v>
      </c>
      <c r="H18" s="26">
        <f>[4]Arkusz1!G18</f>
        <v>876</v>
      </c>
      <c r="I18" s="17">
        <f t="shared" si="4"/>
        <v>0.3277216610549944</v>
      </c>
      <c r="J18" s="26">
        <f>[4]Arkusz1!I18</f>
        <v>593</v>
      </c>
      <c r="K18" s="17">
        <f t="shared" si="5"/>
        <v>0.22184811073699962</v>
      </c>
    </row>
    <row r="19" spans="1:11" ht="15" customHeight="1">
      <c r="A19" s="25">
        <v>4</v>
      </c>
      <c r="B19" s="25" t="s">
        <v>41</v>
      </c>
      <c r="C19" s="38">
        <f>Z5_odpływ_bezrobotnych!G19</f>
        <v>2018</v>
      </c>
      <c r="D19" s="26">
        <f>[4]Arkusz1!C19</f>
        <v>579</v>
      </c>
      <c r="E19" s="17">
        <f t="shared" si="2"/>
        <v>0.28691774033696732</v>
      </c>
      <c r="F19" s="26">
        <f>[4]Arkusz1!E19</f>
        <v>290</v>
      </c>
      <c r="G19" s="17">
        <f t="shared" si="3"/>
        <v>0.14370664023785926</v>
      </c>
      <c r="H19" s="26">
        <f>[4]Arkusz1!G19</f>
        <v>671</v>
      </c>
      <c r="I19" s="17">
        <f t="shared" si="4"/>
        <v>0.33250743310208125</v>
      </c>
      <c r="J19" s="26">
        <f>[4]Arkusz1!I19</f>
        <v>470</v>
      </c>
      <c r="K19" s="17">
        <f t="shared" si="5"/>
        <v>0.23290386521308226</v>
      </c>
    </row>
    <row r="20" spans="1:11" ht="15" customHeight="1">
      <c r="A20" s="25">
        <v>5</v>
      </c>
      <c r="B20" s="25" t="s">
        <v>44</v>
      </c>
      <c r="C20" s="38">
        <f>Z5_odpływ_bezrobotnych!G20</f>
        <v>1219</v>
      </c>
      <c r="D20" s="26">
        <f>[4]Arkusz1!C20</f>
        <v>319</v>
      </c>
      <c r="E20" s="17">
        <f t="shared" si="2"/>
        <v>0.2616899097621001</v>
      </c>
      <c r="F20" s="26">
        <f>[4]Arkusz1!E20</f>
        <v>160</v>
      </c>
      <c r="G20" s="17">
        <f t="shared" si="3"/>
        <v>0.13125512715340443</v>
      </c>
      <c r="H20" s="26">
        <f>[4]Arkusz1!G20</f>
        <v>367</v>
      </c>
      <c r="I20" s="17">
        <f t="shared" si="4"/>
        <v>0.30106644790812143</v>
      </c>
      <c r="J20" s="26">
        <f>[4]Arkusz1!I20</f>
        <v>355</v>
      </c>
      <c r="K20" s="17">
        <f t="shared" si="5"/>
        <v>0.29122231337161608</v>
      </c>
    </row>
    <row r="21" spans="1:11" s="236" customFormat="1" ht="24.75" customHeight="1">
      <c r="A21" s="519" t="s">
        <v>1565</v>
      </c>
      <c r="B21" s="519"/>
      <c r="C21" s="118">
        <f>SUM(C22+C28+C35+C44+C49+C56)</f>
        <v>71428</v>
      </c>
      <c r="D21" s="118">
        <f t="shared" ref="D21:J21" si="9">SUM(D22+D28+D35+D44+D49+D56)</f>
        <v>29302</v>
      </c>
      <c r="E21" s="41">
        <f t="shared" si="2"/>
        <v>0.41023128185025481</v>
      </c>
      <c r="F21" s="118">
        <f t="shared" si="9"/>
        <v>17357</v>
      </c>
      <c r="G21" s="41">
        <f t="shared" si="3"/>
        <v>0.24299994399955199</v>
      </c>
      <c r="H21" s="118">
        <f t="shared" si="9"/>
        <v>27153</v>
      </c>
      <c r="I21" s="41">
        <f t="shared" si="4"/>
        <v>0.38014504116032927</v>
      </c>
      <c r="J21" s="118">
        <f t="shared" si="9"/>
        <v>13682</v>
      </c>
      <c r="K21" s="41">
        <f t="shared" si="5"/>
        <v>0.19154953239625916</v>
      </c>
    </row>
    <row r="22" spans="1:11" s="236" customFormat="1" ht="24.75" customHeight="1">
      <c r="A22" s="516" t="s">
        <v>1557</v>
      </c>
      <c r="B22" s="516"/>
      <c r="C22" s="254">
        <f>SUM(C23:C27)</f>
        <v>11009</v>
      </c>
      <c r="D22" s="254">
        <f t="shared" ref="D22:J22" si="10">SUM(D23:D27)</f>
        <v>4497</v>
      </c>
      <c r="E22" s="252">
        <f t="shared" si="2"/>
        <v>0.4084839676628213</v>
      </c>
      <c r="F22" s="254">
        <f t="shared" si="10"/>
        <v>2696</v>
      </c>
      <c r="G22" s="252">
        <f t="shared" si="3"/>
        <v>0.24489054410028158</v>
      </c>
      <c r="H22" s="254">
        <f t="shared" si="10"/>
        <v>4207</v>
      </c>
      <c r="I22" s="252">
        <f t="shared" si="4"/>
        <v>0.38214188391316195</v>
      </c>
      <c r="J22" s="254">
        <f t="shared" si="10"/>
        <v>2200</v>
      </c>
      <c r="K22" s="252">
        <f t="shared" si="5"/>
        <v>0.19983649741120901</v>
      </c>
    </row>
    <row r="23" spans="1:11" ht="15" customHeight="1">
      <c r="A23" s="25">
        <v>1</v>
      </c>
      <c r="B23" s="25" t="s">
        <v>12</v>
      </c>
      <c r="C23" s="38">
        <f>Z5_odpływ_bezrobotnych!G23</f>
        <v>2985</v>
      </c>
      <c r="D23" s="26">
        <f>[4]Arkusz1!C23</f>
        <v>1101</v>
      </c>
      <c r="E23" s="17">
        <f t="shared" si="2"/>
        <v>0.36884422110552761</v>
      </c>
      <c r="F23" s="26">
        <f>[4]Arkusz1!E23</f>
        <v>594</v>
      </c>
      <c r="G23" s="17">
        <f t="shared" si="3"/>
        <v>0.19899497487437187</v>
      </c>
      <c r="H23" s="26">
        <f>[4]Arkusz1!G23</f>
        <v>1102</v>
      </c>
      <c r="I23" s="17">
        <f t="shared" si="4"/>
        <v>0.369179229480737</v>
      </c>
      <c r="J23" s="26">
        <f>[4]Arkusz1!I23</f>
        <v>691</v>
      </c>
      <c r="K23" s="17">
        <f t="shared" si="5"/>
        <v>0.23149078726968175</v>
      </c>
    </row>
    <row r="24" spans="1:11" ht="15" customHeight="1">
      <c r="A24" s="25">
        <v>2</v>
      </c>
      <c r="B24" s="25" t="s">
        <v>13</v>
      </c>
      <c r="C24" s="38">
        <f>Z5_odpływ_bezrobotnych!G24</f>
        <v>2043</v>
      </c>
      <c r="D24" s="26">
        <f>[4]Arkusz1!C24</f>
        <v>838</v>
      </c>
      <c r="E24" s="17">
        <f t="shared" si="2"/>
        <v>0.41018110621634851</v>
      </c>
      <c r="F24" s="26">
        <f>[4]Arkusz1!E24</f>
        <v>494</v>
      </c>
      <c r="G24" s="17">
        <f t="shared" si="3"/>
        <v>0.24180127263827705</v>
      </c>
      <c r="H24" s="26">
        <f>[4]Arkusz1!G24</f>
        <v>507</v>
      </c>
      <c r="I24" s="17">
        <f t="shared" si="4"/>
        <v>0.24816446402349487</v>
      </c>
      <c r="J24" s="26">
        <f>[4]Arkusz1!I24</f>
        <v>380</v>
      </c>
      <c r="K24" s="17">
        <f t="shared" si="5"/>
        <v>0.1860009789525208</v>
      </c>
    </row>
    <row r="25" spans="1:11" ht="15" customHeight="1">
      <c r="A25" s="25">
        <v>3</v>
      </c>
      <c r="B25" s="25" t="s">
        <v>15</v>
      </c>
      <c r="C25" s="38">
        <f>Z5_odpływ_bezrobotnych!G25</f>
        <v>2342</v>
      </c>
      <c r="D25" s="26">
        <f>[4]Arkusz1!C25</f>
        <v>1001</v>
      </c>
      <c r="E25" s="17">
        <f t="shared" si="2"/>
        <v>0.42741246797608884</v>
      </c>
      <c r="F25" s="26">
        <f>[4]Arkusz1!E25</f>
        <v>620</v>
      </c>
      <c r="G25" s="17">
        <f t="shared" si="3"/>
        <v>0.26473099914602904</v>
      </c>
      <c r="H25" s="26">
        <f>[4]Arkusz1!G25</f>
        <v>850</v>
      </c>
      <c r="I25" s="17">
        <f t="shared" si="4"/>
        <v>0.36293766011955592</v>
      </c>
      <c r="J25" s="26">
        <f>[4]Arkusz1!I25</f>
        <v>446</v>
      </c>
      <c r="K25" s="17">
        <f t="shared" si="5"/>
        <v>0.19043552519214346</v>
      </c>
    </row>
    <row r="26" spans="1:11" ht="15" customHeight="1">
      <c r="A26" s="25">
        <v>4</v>
      </c>
      <c r="B26" s="25" t="s">
        <v>42</v>
      </c>
      <c r="C26" s="38">
        <f>Z5_odpływ_bezrobotnych!G26</f>
        <v>2056</v>
      </c>
      <c r="D26" s="26">
        <f>[4]Arkusz1!C26</f>
        <v>871</v>
      </c>
      <c r="E26" s="17">
        <f t="shared" si="2"/>
        <v>0.42363813229571984</v>
      </c>
      <c r="F26" s="26">
        <f>[4]Arkusz1!E26</f>
        <v>557</v>
      </c>
      <c r="G26" s="17">
        <f t="shared" si="3"/>
        <v>0.27091439688715951</v>
      </c>
      <c r="H26" s="26">
        <f>[4]Arkusz1!G26</f>
        <v>1044</v>
      </c>
      <c r="I26" s="17">
        <f t="shared" si="4"/>
        <v>0.50778210116731515</v>
      </c>
      <c r="J26" s="26">
        <f>[4]Arkusz1!I26</f>
        <v>382</v>
      </c>
      <c r="K26" s="17">
        <f t="shared" si="5"/>
        <v>0.18579766536964981</v>
      </c>
    </row>
    <row r="27" spans="1:11" ht="15" customHeight="1">
      <c r="A27" s="25">
        <v>5</v>
      </c>
      <c r="B27" s="25" t="s">
        <v>61</v>
      </c>
      <c r="C27" s="38">
        <f>Z5_odpływ_bezrobotnych!G27</f>
        <v>1583</v>
      </c>
      <c r="D27" s="26">
        <f>[4]Arkusz1!C27</f>
        <v>686</v>
      </c>
      <c r="E27" s="17">
        <f t="shared" si="2"/>
        <v>0.43335439039797852</v>
      </c>
      <c r="F27" s="26">
        <f>[4]Arkusz1!E27</f>
        <v>431</v>
      </c>
      <c r="G27" s="17">
        <f t="shared" si="3"/>
        <v>0.27226784586228681</v>
      </c>
      <c r="H27" s="26">
        <f>[4]Arkusz1!G27</f>
        <v>704</v>
      </c>
      <c r="I27" s="17">
        <f t="shared" si="4"/>
        <v>0.44472520530638027</v>
      </c>
      <c r="J27" s="26">
        <f>[4]Arkusz1!I27</f>
        <v>301</v>
      </c>
      <c r="K27" s="17">
        <f t="shared" si="5"/>
        <v>0.1901452937460518</v>
      </c>
    </row>
    <row r="28" spans="1:11" s="24" customFormat="1" ht="18" customHeight="1">
      <c r="A28" s="516" t="s">
        <v>1558</v>
      </c>
      <c r="B28" s="516"/>
      <c r="C28" s="254">
        <f>SUM(C29:C34)</f>
        <v>11520</v>
      </c>
      <c r="D28" s="254">
        <f t="shared" ref="D28:J28" si="11">SUM(D29:D34)</f>
        <v>5240</v>
      </c>
      <c r="E28" s="252">
        <f t="shared" si="2"/>
        <v>0.4548611111111111</v>
      </c>
      <c r="F28" s="254">
        <f t="shared" si="11"/>
        <v>3317</v>
      </c>
      <c r="G28" s="252">
        <f t="shared" si="3"/>
        <v>0.28793402777777777</v>
      </c>
      <c r="H28" s="254">
        <f t="shared" si="11"/>
        <v>4438</v>
      </c>
      <c r="I28" s="252">
        <f t="shared" si="4"/>
        <v>0.38524305555555555</v>
      </c>
      <c r="J28" s="254">
        <f t="shared" si="11"/>
        <v>1990</v>
      </c>
      <c r="K28" s="252">
        <f t="shared" si="5"/>
        <v>0.17274305555555555</v>
      </c>
    </row>
    <row r="29" spans="1:11" ht="15" customHeight="1">
      <c r="A29" s="25">
        <v>1</v>
      </c>
      <c r="B29" s="25" t="s">
        <v>17</v>
      </c>
      <c r="C29" s="38">
        <f>Z5_odpływ_bezrobotnych!G29</f>
        <v>1741</v>
      </c>
      <c r="D29" s="26">
        <f>[4]Arkusz1!C29</f>
        <v>752</v>
      </c>
      <c r="E29" s="17">
        <f t="shared" si="2"/>
        <v>0.43193566915565768</v>
      </c>
      <c r="F29" s="26">
        <f>[4]Arkusz1!E29</f>
        <v>496</v>
      </c>
      <c r="G29" s="17">
        <f t="shared" si="3"/>
        <v>0.2848937392303274</v>
      </c>
      <c r="H29" s="26">
        <f>[4]Arkusz1!G29</f>
        <v>883</v>
      </c>
      <c r="I29" s="17">
        <f t="shared" si="4"/>
        <v>0.50717978173463529</v>
      </c>
      <c r="J29" s="26">
        <f>[4]Arkusz1!I29</f>
        <v>322</v>
      </c>
      <c r="K29" s="17">
        <f t="shared" si="5"/>
        <v>0.18495117748420448</v>
      </c>
    </row>
    <row r="30" spans="1:11" s="21" customFormat="1" ht="15" customHeight="1">
      <c r="A30" s="25">
        <v>2</v>
      </c>
      <c r="B30" s="25" t="s">
        <v>18</v>
      </c>
      <c r="C30" s="38">
        <f>Z5_odpływ_bezrobotnych!G30</f>
        <v>2414</v>
      </c>
      <c r="D30" s="26">
        <f>[4]Arkusz1!C30</f>
        <v>1185</v>
      </c>
      <c r="E30" s="17">
        <f t="shared" si="2"/>
        <v>0.49088649544324769</v>
      </c>
      <c r="F30" s="26">
        <f>[4]Arkusz1!E30</f>
        <v>724</v>
      </c>
      <c r="G30" s="17">
        <f t="shared" si="3"/>
        <v>0.29991714995857499</v>
      </c>
      <c r="H30" s="26">
        <f>[4]Arkusz1!G30</f>
        <v>1005</v>
      </c>
      <c r="I30" s="17">
        <f t="shared" si="4"/>
        <v>0.41632145816072907</v>
      </c>
      <c r="J30" s="26">
        <f>[4]Arkusz1!I30</f>
        <v>382</v>
      </c>
      <c r="K30" s="17">
        <f t="shared" si="5"/>
        <v>0.15824357912178957</v>
      </c>
    </row>
    <row r="31" spans="1:11" ht="15" customHeight="1">
      <c r="A31" s="25">
        <v>3</v>
      </c>
      <c r="B31" s="25" t="s">
        <v>20</v>
      </c>
      <c r="C31" s="38">
        <f>Z5_odpływ_bezrobotnych!G31</f>
        <v>2143</v>
      </c>
      <c r="D31" s="26">
        <f>[4]Arkusz1!C31</f>
        <v>1072</v>
      </c>
      <c r="E31" s="17">
        <f t="shared" si="2"/>
        <v>0.50023331777881475</v>
      </c>
      <c r="F31" s="26">
        <f>[4]Arkusz1!E31</f>
        <v>681</v>
      </c>
      <c r="G31" s="17">
        <f t="shared" si="3"/>
        <v>0.31777881474568365</v>
      </c>
      <c r="H31" s="26">
        <f>[4]Arkusz1!G31</f>
        <v>702</v>
      </c>
      <c r="I31" s="17">
        <f t="shared" si="4"/>
        <v>0.32757816145590296</v>
      </c>
      <c r="J31" s="26">
        <f>[4]Arkusz1!I31</f>
        <v>293</v>
      </c>
      <c r="K31" s="17">
        <f t="shared" si="5"/>
        <v>0.13672421838544097</v>
      </c>
    </row>
    <row r="32" spans="1:11" ht="15" customHeight="1">
      <c r="A32" s="25">
        <v>4</v>
      </c>
      <c r="B32" s="25" t="s">
        <v>21</v>
      </c>
      <c r="C32" s="38">
        <f>Z5_odpływ_bezrobotnych!G32</f>
        <v>1370</v>
      </c>
      <c r="D32" s="26">
        <f>[4]Arkusz1!C32</f>
        <v>635</v>
      </c>
      <c r="E32" s="17">
        <f t="shared" si="2"/>
        <v>0.46350364963503649</v>
      </c>
      <c r="F32" s="26">
        <f>[4]Arkusz1!E32</f>
        <v>404</v>
      </c>
      <c r="G32" s="17">
        <f t="shared" si="3"/>
        <v>0.29489051094890512</v>
      </c>
      <c r="H32" s="26">
        <f>[4]Arkusz1!G32</f>
        <v>490</v>
      </c>
      <c r="I32" s="17">
        <f t="shared" si="4"/>
        <v>0.35766423357664234</v>
      </c>
      <c r="J32" s="26">
        <f>[4]Arkusz1!I32</f>
        <v>226</v>
      </c>
      <c r="K32" s="17">
        <f t="shared" si="5"/>
        <v>0.16496350364963502</v>
      </c>
    </row>
    <row r="33" spans="1:11" ht="15" customHeight="1">
      <c r="A33" s="25">
        <v>5</v>
      </c>
      <c r="B33" s="25" t="s">
        <v>47</v>
      </c>
      <c r="C33" s="38">
        <f>Z5_odpływ_bezrobotnych!G33</f>
        <v>2345</v>
      </c>
      <c r="D33" s="26">
        <f>[4]Arkusz1!C33</f>
        <v>1029</v>
      </c>
      <c r="E33" s="17">
        <f t="shared" si="2"/>
        <v>0.43880597014925371</v>
      </c>
      <c r="F33" s="26">
        <f>[4]Arkusz1!E33</f>
        <v>686</v>
      </c>
      <c r="G33" s="17">
        <f t="shared" si="3"/>
        <v>0.29253731343283584</v>
      </c>
      <c r="H33" s="26">
        <f>[4]Arkusz1!G33</f>
        <v>692</v>
      </c>
      <c r="I33" s="17">
        <f t="shared" si="4"/>
        <v>0.29509594882729212</v>
      </c>
      <c r="J33" s="26">
        <f>[4]Arkusz1!I33</f>
        <v>456</v>
      </c>
      <c r="K33" s="17">
        <f t="shared" si="5"/>
        <v>0.19445628997867803</v>
      </c>
    </row>
    <row r="34" spans="1:11" s="21" customFormat="1" ht="15" customHeight="1">
      <c r="A34" s="25">
        <v>6</v>
      </c>
      <c r="B34" s="28" t="s">
        <v>19</v>
      </c>
      <c r="C34" s="38">
        <f>Z5_odpływ_bezrobotnych!G34</f>
        <v>1507</v>
      </c>
      <c r="D34" s="38">
        <f>[4]Arkusz1!C34</f>
        <v>567</v>
      </c>
      <c r="E34" s="18">
        <f t="shared" si="2"/>
        <v>0.37624419376244195</v>
      </c>
      <c r="F34" s="38">
        <f>[4]Arkusz1!E34</f>
        <v>326</v>
      </c>
      <c r="G34" s="18">
        <f t="shared" si="3"/>
        <v>0.21632382216323823</v>
      </c>
      <c r="H34" s="38">
        <f>[4]Arkusz1!G34</f>
        <v>666</v>
      </c>
      <c r="I34" s="18">
        <f t="shared" si="4"/>
        <v>0.44193762441937623</v>
      </c>
      <c r="J34" s="38">
        <f>[4]Arkusz1!I34</f>
        <v>311</v>
      </c>
      <c r="K34" s="18">
        <f t="shared" si="5"/>
        <v>0.20637027206370273</v>
      </c>
    </row>
    <row r="35" spans="1:11" s="24" customFormat="1" ht="18" customHeight="1">
      <c r="A35" s="516" t="s">
        <v>1559</v>
      </c>
      <c r="B35" s="516"/>
      <c r="C35" s="254">
        <f>SUM(C36:C43)</f>
        <v>23403</v>
      </c>
      <c r="D35" s="254">
        <f t="shared" ref="D35:J35" si="12">SUM(D36:D43)</f>
        <v>9038</v>
      </c>
      <c r="E35" s="252">
        <f t="shared" si="2"/>
        <v>0.38618980472588982</v>
      </c>
      <c r="F35" s="254">
        <f t="shared" si="12"/>
        <v>5122</v>
      </c>
      <c r="G35" s="252">
        <f t="shared" si="3"/>
        <v>0.21886082980814425</v>
      </c>
      <c r="H35" s="254">
        <f t="shared" si="12"/>
        <v>9774</v>
      </c>
      <c r="I35" s="252">
        <f t="shared" si="4"/>
        <v>0.41763876426099217</v>
      </c>
      <c r="J35" s="254">
        <f t="shared" si="12"/>
        <v>4729</v>
      </c>
      <c r="K35" s="252">
        <f t="shared" si="5"/>
        <v>0.20206811092594967</v>
      </c>
    </row>
    <row r="36" spans="1:11" ht="15" customHeight="1">
      <c r="A36" s="25">
        <v>1</v>
      </c>
      <c r="B36" s="25" t="s">
        <v>26</v>
      </c>
      <c r="C36" s="38">
        <f>Z5_odpływ_bezrobotnych!G36</f>
        <v>913</v>
      </c>
      <c r="D36" s="26">
        <f>[4]Arkusz1!C36</f>
        <v>447</v>
      </c>
      <c r="E36" s="17">
        <f t="shared" si="2"/>
        <v>0.48959474260679081</v>
      </c>
      <c r="F36" s="26">
        <f>[4]Arkusz1!E36</f>
        <v>291</v>
      </c>
      <c r="G36" s="17">
        <f t="shared" si="3"/>
        <v>0.31872946330777657</v>
      </c>
      <c r="H36" s="26">
        <f>[4]Arkusz1!G36</f>
        <v>230</v>
      </c>
      <c r="I36" s="17">
        <f t="shared" si="4"/>
        <v>0.25191675794085433</v>
      </c>
      <c r="J36" s="26">
        <f>[4]Arkusz1!I36</f>
        <v>165</v>
      </c>
      <c r="K36" s="17">
        <f t="shared" si="5"/>
        <v>0.18072289156626506</v>
      </c>
    </row>
    <row r="37" spans="1:11" ht="15" customHeight="1">
      <c r="A37" s="25">
        <v>2</v>
      </c>
      <c r="B37" s="25" t="s">
        <v>27</v>
      </c>
      <c r="C37" s="38">
        <f>Z5_odpływ_bezrobotnych!G37</f>
        <v>1912</v>
      </c>
      <c r="D37" s="26">
        <f>[4]Arkusz1!C37</f>
        <v>775</v>
      </c>
      <c r="E37" s="17">
        <f t="shared" si="2"/>
        <v>0.40533472803347281</v>
      </c>
      <c r="F37" s="26">
        <f>[4]Arkusz1!E37</f>
        <v>505</v>
      </c>
      <c r="G37" s="17">
        <f t="shared" si="3"/>
        <v>0.26412133891213391</v>
      </c>
      <c r="H37" s="26">
        <f>[4]Arkusz1!G37</f>
        <v>763</v>
      </c>
      <c r="I37" s="17">
        <f t="shared" si="4"/>
        <v>0.39905857740585776</v>
      </c>
      <c r="J37" s="26">
        <f>[4]Arkusz1!I37</f>
        <v>341</v>
      </c>
      <c r="K37" s="17">
        <f t="shared" si="5"/>
        <v>0.17834728033472802</v>
      </c>
    </row>
    <row r="38" spans="1:11" ht="15" customHeight="1">
      <c r="A38" s="25">
        <v>3</v>
      </c>
      <c r="B38" s="25" t="s">
        <v>28</v>
      </c>
      <c r="C38" s="38">
        <f>Z5_odpływ_bezrobotnych!G38</f>
        <v>1419</v>
      </c>
      <c r="D38" s="26">
        <f>[4]Arkusz1!C38</f>
        <v>651</v>
      </c>
      <c r="E38" s="17">
        <f t="shared" si="2"/>
        <v>0.45877378435517968</v>
      </c>
      <c r="F38" s="26">
        <f>[4]Arkusz1!E38</f>
        <v>378</v>
      </c>
      <c r="G38" s="17">
        <f t="shared" si="3"/>
        <v>0.26638477801268501</v>
      </c>
      <c r="H38" s="26">
        <f>[4]Arkusz1!G38</f>
        <v>568</v>
      </c>
      <c r="I38" s="17">
        <f t="shared" si="4"/>
        <v>0.40028188865398168</v>
      </c>
      <c r="J38" s="26">
        <f>[4]Arkusz1!I38</f>
        <v>256</v>
      </c>
      <c r="K38" s="17">
        <f t="shared" si="5"/>
        <v>0.18040873854827344</v>
      </c>
    </row>
    <row r="39" spans="1:11" ht="15" customHeight="1">
      <c r="A39" s="25">
        <v>4</v>
      </c>
      <c r="B39" s="25" t="s">
        <v>107</v>
      </c>
      <c r="C39" s="38">
        <f>Z5_odpływ_bezrobotnych!G39</f>
        <v>1964</v>
      </c>
      <c r="D39" s="26">
        <f>[4]Arkusz1!C39</f>
        <v>870</v>
      </c>
      <c r="E39" s="17">
        <f t="shared" si="2"/>
        <v>0.44297352342158858</v>
      </c>
      <c r="F39" s="26">
        <f>[4]Arkusz1!E39</f>
        <v>529</v>
      </c>
      <c r="G39" s="17">
        <f t="shared" si="3"/>
        <v>0.26934826883910384</v>
      </c>
      <c r="H39" s="26">
        <f>[4]Arkusz1!G39</f>
        <v>885</v>
      </c>
      <c r="I39" s="17">
        <f t="shared" si="4"/>
        <v>0.45061099796334014</v>
      </c>
      <c r="J39" s="26">
        <f>[4]Arkusz1!I39</f>
        <v>416</v>
      </c>
      <c r="K39" s="17">
        <f t="shared" si="5"/>
        <v>0.21181262729124237</v>
      </c>
    </row>
    <row r="40" spans="1:11" s="21" customFormat="1" ht="12.75" customHeight="1">
      <c r="A40" s="25">
        <v>5</v>
      </c>
      <c r="B40" s="25" t="s">
        <v>29</v>
      </c>
      <c r="C40" s="38">
        <f>Z5_odpływ_bezrobotnych!G40</f>
        <v>5932</v>
      </c>
      <c r="D40" s="26">
        <f>[4]Arkusz1!C40</f>
        <v>2337</v>
      </c>
      <c r="E40" s="17">
        <f t="shared" si="2"/>
        <v>0.39396493594066084</v>
      </c>
      <c r="F40" s="26">
        <f>[4]Arkusz1!E40</f>
        <v>1312</v>
      </c>
      <c r="G40" s="17">
        <f t="shared" si="3"/>
        <v>0.22117329737019556</v>
      </c>
      <c r="H40" s="26">
        <f>[4]Arkusz1!G40</f>
        <v>2480</v>
      </c>
      <c r="I40" s="17">
        <f t="shared" si="4"/>
        <v>0.41807147673634526</v>
      </c>
      <c r="J40" s="26">
        <f>[4]Arkusz1!I40</f>
        <v>1134</v>
      </c>
      <c r="K40" s="17">
        <f t="shared" si="5"/>
        <v>0.19116655428186108</v>
      </c>
    </row>
    <row r="41" spans="1:11" ht="15" customHeight="1">
      <c r="A41" s="25">
        <v>7</v>
      </c>
      <c r="B41" s="25" t="s">
        <v>30</v>
      </c>
      <c r="C41" s="38">
        <f>Z5_odpływ_bezrobotnych!G41</f>
        <v>2335</v>
      </c>
      <c r="D41" s="26">
        <f>[4]Arkusz1!C41</f>
        <v>864</v>
      </c>
      <c r="E41" s="17">
        <f t="shared" si="2"/>
        <v>0.37002141327623128</v>
      </c>
      <c r="F41" s="26">
        <f>[4]Arkusz1!E41</f>
        <v>482</v>
      </c>
      <c r="G41" s="17">
        <f t="shared" si="3"/>
        <v>0.20642398286937902</v>
      </c>
      <c r="H41" s="26">
        <f>[4]Arkusz1!G41</f>
        <v>1053</v>
      </c>
      <c r="I41" s="17">
        <f t="shared" si="4"/>
        <v>0.45096359743040687</v>
      </c>
      <c r="J41" s="26">
        <f>[4]Arkusz1!I41</f>
        <v>515</v>
      </c>
      <c r="K41" s="17">
        <f t="shared" si="5"/>
        <v>0.22055674518201285</v>
      </c>
    </row>
    <row r="42" spans="1:11" ht="15" customHeight="1">
      <c r="A42" s="25">
        <v>8</v>
      </c>
      <c r="B42" s="25" t="s">
        <v>31</v>
      </c>
      <c r="C42" s="38">
        <f>Z5_odpływ_bezrobotnych!G42</f>
        <v>1550</v>
      </c>
      <c r="D42" s="26">
        <f>[4]Arkusz1!C42</f>
        <v>782</v>
      </c>
      <c r="E42" s="17">
        <f t="shared" si="2"/>
        <v>0.50451612903225806</v>
      </c>
      <c r="F42" s="26">
        <f>[4]Arkusz1!E42</f>
        <v>495</v>
      </c>
      <c r="G42" s="17">
        <f t="shared" si="3"/>
        <v>0.3193548387096774</v>
      </c>
      <c r="H42" s="26">
        <f>[4]Arkusz1!G42</f>
        <v>612</v>
      </c>
      <c r="I42" s="17">
        <f t="shared" si="4"/>
        <v>0.39483870967741935</v>
      </c>
      <c r="J42" s="26">
        <f>[4]Arkusz1!I42</f>
        <v>230</v>
      </c>
      <c r="K42" s="17">
        <f t="shared" si="5"/>
        <v>0.14838709677419354</v>
      </c>
    </row>
    <row r="43" spans="1:11" s="21" customFormat="1" ht="15" customHeight="1">
      <c r="A43" s="28">
        <v>6</v>
      </c>
      <c r="B43" s="28" t="s">
        <v>109</v>
      </c>
      <c r="C43" s="38">
        <f>Z5_odpływ_bezrobotnych!G43</f>
        <v>7378</v>
      </c>
      <c r="D43" s="38">
        <f>[4]Arkusz1!C43</f>
        <v>2312</v>
      </c>
      <c r="E43" s="18">
        <f t="shared" si="2"/>
        <v>0.31336405529953915</v>
      </c>
      <c r="F43" s="38">
        <f>[4]Arkusz1!E43</f>
        <v>1130</v>
      </c>
      <c r="G43" s="18">
        <f t="shared" si="3"/>
        <v>0.1531580374085118</v>
      </c>
      <c r="H43" s="38">
        <f>[4]Arkusz1!G43</f>
        <v>3183</v>
      </c>
      <c r="I43" s="18">
        <f t="shared" si="4"/>
        <v>0.43141772838167525</v>
      </c>
      <c r="J43" s="38">
        <f>[4]Arkusz1!I43</f>
        <v>1672</v>
      </c>
      <c r="K43" s="18">
        <f t="shared" si="5"/>
        <v>0.22661968013011657</v>
      </c>
    </row>
    <row r="44" spans="1:11" s="21" customFormat="1" ht="15" customHeight="1">
      <c r="A44" s="516" t="s">
        <v>1566</v>
      </c>
      <c r="B44" s="516"/>
      <c r="C44" s="254">
        <f>SUM(C45:C48)</f>
        <v>11148</v>
      </c>
      <c r="D44" s="254">
        <f t="shared" ref="D44:J44" si="13">SUM(D45:D48)</f>
        <v>4315</v>
      </c>
      <c r="E44" s="252">
        <f t="shared" si="2"/>
        <v>0.38706494438464301</v>
      </c>
      <c r="F44" s="254">
        <f t="shared" si="13"/>
        <v>2487</v>
      </c>
      <c r="G44" s="252">
        <f t="shared" si="3"/>
        <v>0.22308934337997846</v>
      </c>
      <c r="H44" s="254">
        <f t="shared" si="13"/>
        <v>4274</v>
      </c>
      <c r="I44" s="252">
        <f t="shared" si="4"/>
        <v>0.38338715464657336</v>
      </c>
      <c r="J44" s="254">
        <f t="shared" si="13"/>
        <v>2237</v>
      </c>
      <c r="K44" s="252">
        <f t="shared" si="5"/>
        <v>0.20066379619662719</v>
      </c>
    </row>
    <row r="45" spans="1:11" ht="15" customHeight="1">
      <c r="A45" s="11">
        <v>1</v>
      </c>
      <c r="B45" s="25" t="s">
        <v>22</v>
      </c>
      <c r="C45" s="38">
        <f>Z5_odpływ_bezrobotnych!G45</f>
        <v>1965</v>
      </c>
      <c r="D45" s="26">
        <f>[4]Arkusz1!C45</f>
        <v>791</v>
      </c>
      <c r="E45" s="17">
        <f t="shared" si="2"/>
        <v>0.4025445292620865</v>
      </c>
      <c r="F45" s="26">
        <f>[4]Arkusz1!E45</f>
        <v>488</v>
      </c>
      <c r="G45" s="17">
        <f t="shared" si="3"/>
        <v>0.24834605597964376</v>
      </c>
      <c r="H45" s="26">
        <f>[4]Arkusz1!G45</f>
        <v>852</v>
      </c>
      <c r="I45" s="17">
        <f t="shared" si="4"/>
        <v>0.43358778625954197</v>
      </c>
      <c r="J45" s="26">
        <f>[4]Arkusz1!I45</f>
        <v>432</v>
      </c>
      <c r="K45" s="17">
        <f t="shared" si="5"/>
        <v>0.2198473282442748</v>
      </c>
    </row>
    <row r="46" spans="1:11" s="29" customFormat="1" ht="15" customHeight="1">
      <c r="A46" s="11">
        <v>2</v>
      </c>
      <c r="B46" s="25" t="s">
        <v>23</v>
      </c>
      <c r="C46" s="38">
        <f>Z5_odpływ_bezrobotnych!G46</f>
        <v>3593</v>
      </c>
      <c r="D46" s="26">
        <f>[4]Arkusz1!C46</f>
        <v>1406</v>
      </c>
      <c r="E46" s="17">
        <f t="shared" si="2"/>
        <v>0.39131644865015308</v>
      </c>
      <c r="F46" s="26">
        <f>[4]Arkusz1!E46</f>
        <v>832</v>
      </c>
      <c r="G46" s="17">
        <f t="shared" si="3"/>
        <v>0.23156136932925131</v>
      </c>
      <c r="H46" s="26">
        <f>[4]Arkusz1!G46</f>
        <v>1332</v>
      </c>
      <c r="I46" s="17">
        <f t="shared" si="4"/>
        <v>0.37072084608961869</v>
      </c>
      <c r="J46" s="26">
        <f>[4]Arkusz1!I46</f>
        <v>670</v>
      </c>
      <c r="K46" s="17">
        <f t="shared" si="5"/>
        <v>0.18647369885889228</v>
      </c>
    </row>
    <row r="47" spans="1:11" ht="15" customHeight="1">
      <c r="A47" s="11">
        <v>3</v>
      </c>
      <c r="B47" s="25" t="s">
        <v>25</v>
      </c>
      <c r="C47" s="38">
        <f>Z5_odpływ_bezrobotnych!G47</f>
        <v>1937</v>
      </c>
      <c r="D47" s="26">
        <f>[4]Arkusz1!C47</f>
        <v>898</v>
      </c>
      <c r="E47" s="17">
        <f t="shared" si="2"/>
        <v>0.46360351058337634</v>
      </c>
      <c r="F47" s="26">
        <f>[4]Arkusz1!E47</f>
        <v>538</v>
      </c>
      <c r="G47" s="17">
        <f t="shared" si="3"/>
        <v>0.27774909654104285</v>
      </c>
      <c r="H47" s="26">
        <f>[4]Arkusz1!G47</f>
        <v>773</v>
      </c>
      <c r="I47" s="17">
        <f t="shared" si="4"/>
        <v>0.39907072792978832</v>
      </c>
      <c r="J47" s="26">
        <f>[4]Arkusz1!I47</f>
        <v>326</v>
      </c>
      <c r="K47" s="17">
        <f t="shared" si="5"/>
        <v>0.16830149716055756</v>
      </c>
    </row>
    <row r="48" spans="1:11" s="29" customFormat="1" ht="15" customHeight="1">
      <c r="A48" s="11">
        <v>4</v>
      </c>
      <c r="B48" s="28" t="s">
        <v>24</v>
      </c>
      <c r="C48" s="38">
        <f>Z5_odpływ_bezrobotnych!G48</f>
        <v>3653</v>
      </c>
      <c r="D48" s="38">
        <f>[4]Arkusz1!C48</f>
        <v>1220</v>
      </c>
      <c r="E48" s="18">
        <f t="shared" si="2"/>
        <v>0.33397207774431975</v>
      </c>
      <c r="F48" s="38">
        <f>[4]Arkusz1!E48</f>
        <v>629</v>
      </c>
      <c r="G48" s="18">
        <f t="shared" si="3"/>
        <v>0.17218724336162058</v>
      </c>
      <c r="H48" s="38">
        <f>[4]Arkusz1!G48</f>
        <v>1317</v>
      </c>
      <c r="I48" s="18">
        <f t="shared" si="4"/>
        <v>0.36052559540104023</v>
      </c>
      <c r="J48" s="38">
        <f>[4]Arkusz1!I48</f>
        <v>809</v>
      </c>
      <c r="K48" s="18">
        <f t="shared" si="5"/>
        <v>0.22146181220914318</v>
      </c>
    </row>
    <row r="49" spans="1:11" s="24" customFormat="1" ht="18" customHeight="1">
      <c r="A49" s="516" t="s">
        <v>1560</v>
      </c>
      <c r="B49" s="516"/>
      <c r="C49" s="254">
        <f>SUM(C50:C55)</f>
        <v>9312</v>
      </c>
      <c r="D49" s="254">
        <f t="shared" ref="D49:J49" si="14">SUM(D50:D55)</f>
        <v>4143</v>
      </c>
      <c r="E49" s="252">
        <f t="shared" si="2"/>
        <v>0.44490979381443296</v>
      </c>
      <c r="F49" s="254">
        <f t="shared" si="14"/>
        <v>2414</v>
      </c>
      <c r="G49" s="252">
        <f t="shared" si="3"/>
        <v>0.25923539518900346</v>
      </c>
      <c r="H49" s="254">
        <f t="shared" si="14"/>
        <v>3038</v>
      </c>
      <c r="I49" s="252">
        <f t="shared" si="4"/>
        <v>0.32624570446735396</v>
      </c>
      <c r="J49" s="254">
        <f t="shared" si="14"/>
        <v>1564</v>
      </c>
      <c r="K49" s="252">
        <f t="shared" si="5"/>
        <v>0.16795532646048109</v>
      </c>
    </row>
    <row r="50" spans="1:11" ht="15" customHeight="1">
      <c r="A50" s="25">
        <v>1</v>
      </c>
      <c r="B50" s="25" t="s">
        <v>34</v>
      </c>
      <c r="C50" s="38">
        <f>Z5_odpływ_bezrobotnych!G50</f>
        <v>2244</v>
      </c>
      <c r="D50" s="26">
        <f>[4]Arkusz1!C50</f>
        <v>999</v>
      </c>
      <c r="E50" s="17">
        <f t="shared" si="2"/>
        <v>0.44518716577540107</v>
      </c>
      <c r="F50" s="26">
        <f>[4]Arkusz1!E50</f>
        <v>618</v>
      </c>
      <c r="G50" s="17">
        <f t="shared" si="3"/>
        <v>0.27540106951871657</v>
      </c>
      <c r="H50" s="26">
        <f>[4]Arkusz1!G50</f>
        <v>871</v>
      </c>
      <c r="I50" s="17">
        <f t="shared" si="4"/>
        <v>0.38814616755793224</v>
      </c>
      <c r="J50" s="26">
        <f>[4]Arkusz1!I50</f>
        <v>395</v>
      </c>
      <c r="K50" s="17">
        <f t="shared" si="5"/>
        <v>0.17602495543672014</v>
      </c>
    </row>
    <row r="51" spans="1:11" ht="15" customHeight="1">
      <c r="A51" s="25">
        <v>2</v>
      </c>
      <c r="B51" s="25" t="s">
        <v>115</v>
      </c>
      <c r="C51" s="38">
        <f>Z5_odpływ_bezrobotnych!G51</f>
        <v>847</v>
      </c>
      <c r="D51" s="26">
        <f>[4]Arkusz1!C51</f>
        <v>377</v>
      </c>
      <c r="E51" s="17">
        <f t="shared" si="2"/>
        <v>0.44510035419126326</v>
      </c>
      <c r="F51" s="26">
        <f>[4]Arkusz1!E51</f>
        <v>223</v>
      </c>
      <c r="G51" s="17">
        <f t="shared" si="3"/>
        <v>0.26328217237308149</v>
      </c>
      <c r="H51" s="26">
        <f>[4]Arkusz1!G51</f>
        <v>282</v>
      </c>
      <c r="I51" s="17">
        <f t="shared" si="4"/>
        <v>0.33293978748524206</v>
      </c>
      <c r="J51" s="26">
        <f>[4]Arkusz1!I51</f>
        <v>162</v>
      </c>
      <c r="K51" s="17">
        <f t="shared" si="5"/>
        <v>0.19126328217237309</v>
      </c>
    </row>
    <row r="52" spans="1:11" s="21" customFormat="1" ht="15" customHeight="1">
      <c r="A52" s="25">
        <v>3</v>
      </c>
      <c r="B52" s="25" t="s">
        <v>32</v>
      </c>
      <c r="C52" s="38">
        <f>Z5_odpływ_bezrobotnych!G52</f>
        <v>1646</v>
      </c>
      <c r="D52" s="26">
        <f>[4]Arkusz1!C52</f>
        <v>794</v>
      </c>
      <c r="E52" s="17">
        <f t="shared" si="2"/>
        <v>0.48238153098420411</v>
      </c>
      <c r="F52" s="26">
        <f>[4]Arkusz1!E52</f>
        <v>439</v>
      </c>
      <c r="G52" s="17">
        <f t="shared" si="3"/>
        <v>0.26670716889428919</v>
      </c>
      <c r="H52" s="26">
        <f>[4]Arkusz1!G52</f>
        <v>438</v>
      </c>
      <c r="I52" s="17">
        <f t="shared" si="4"/>
        <v>0.26609963547995141</v>
      </c>
      <c r="J52" s="26">
        <f>[4]Arkusz1!I52</f>
        <v>238</v>
      </c>
      <c r="K52" s="17">
        <f t="shared" si="5"/>
        <v>0.14459295261239369</v>
      </c>
    </row>
    <row r="53" spans="1:11" ht="15" customHeight="1">
      <c r="A53" s="25">
        <v>4</v>
      </c>
      <c r="B53" s="25" t="s">
        <v>33</v>
      </c>
      <c r="C53" s="38">
        <f>Z5_odpływ_bezrobotnych!G53</f>
        <v>1427</v>
      </c>
      <c r="D53" s="26">
        <f>[4]Arkusz1!C53</f>
        <v>707</v>
      </c>
      <c r="E53" s="17">
        <f t="shared" si="2"/>
        <v>0.49544498948843729</v>
      </c>
      <c r="F53" s="26">
        <f>[4]Arkusz1!E53</f>
        <v>420</v>
      </c>
      <c r="G53" s="17">
        <f t="shared" si="3"/>
        <v>0.29432375613174494</v>
      </c>
      <c r="H53" s="26">
        <f>[4]Arkusz1!G53</f>
        <v>475</v>
      </c>
      <c r="I53" s="17">
        <f t="shared" si="4"/>
        <v>0.33286615276804488</v>
      </c>
      <c r="J53" s="26">
        <f>[4]Arkusz1!I53</f>
        <v>223</v>
      </c>
      <c r="K53" s="17">
        <f t="shared" si="5"/>
        <v>0.15627189908899788</v>
      </c>
    </row>
    <row r="54" spans="1:11" ht="15" customHeight="1">
      <c r="A54" s="25">
        <v>5</v>
      </c>
      <c r="B54" s="25" t="s">
        <v>45</v>
      </c>
      <c r="C54" s="38">
        <f>Z5_odpływ_bezrobotnych!G54</f>
        <v>1523</v>
      </c>
      <c r="D54" s="26">
        <f>[4]Arkusz1!C54</f>
        <v>710</v>
      </c>
      <c r="E54" s="17">
        <f t="shared" si="2"/>
        <v>0.46618516086671041</v>
      </c>
      <c r="F54" s="26">
        <f>[4]Arkusz1!E54</f>
        <v>456</v>
      </c>
      <c r="G54" s="17">
        <f t="shared" si="3"/>
        <v>0.29940906106369009</v>
      </c>
      <c r="H54" s="26">
        <f>[4]Arkusz1!G54</f>
        <v>501</v>
      </c>
      <c r="I54" s="17">
        <f t="shared" si="4"/>
        <v>0.32895600787918583</v>
      </c>
      <c r="J54" s="26">
        <f>[4]Arkusz1!I54</f>
        <v>255</v>
      </c>
      <c r="K54" s="17">
        <f t="shared" si="5"/>
        <v>0.16743269862114249</v>
      </c>
    </row>
    <row r="55" spans="1:11" s="21" customFormat="1" ht="15" customHeight="1">
      <c r="A55" s="25">
        <v>6</v>
      </c>
      <c r="B55" s="28" t="s">
        <v>117</v>
      </c>
      <c r="C55" s="38">
        <f>Z5_odpływ_bezrobotnych!G55</f>
        <v>1625</v>
      </c>
      <c r="D55" s="38">
        <f>[4]Arkusz1!C55</f>
        <v>556</v>
      </c>
      <c r="E55" s="18">
        <f t="shared" si="2"/>
        <v>0.34215384615384614</v>
      </c>
      <c r="F55" s="38">
        <f>[4]Arkusz1!E55</f>
        <v>258</v>
      </c>
      <c r="G55" s="18">
        <f t="shared" si="3"/>
        <v>0.15876923076923077</v>
      </c>
      <c r="H55" s="38">
        <f>[4]Arkusz1!G55</f>
        <v>471</v>
      </c>
      <c r="I55" s="18">
        <f t="shared" si="4"/>
        <v>0.28984615384615386</v>
      </c>
      <c r="J55" s="38">
        <f>[4]Arkusz1!I55</f>
        <v>291</v>
      </c>
      <c r="K55" s="18">
        <f t="shared" si="5"/>
        <v>0.17907692307692308</v>
      </c>
    </row>
    <row r="56" spans="1:11" s="24" customFormat="1" ht="18" customHeight="1">
      <c r="A56" s="516" t="s">
        <v>1561</v>
      </c>
      <c r="B56" s="516"/>
      <c r="C56" s="254">
        <f>SUM(C57:C59)</f>
        <v>5036</v>
      </c>
      <c r="D56" s="254">
        <f t="shared" ref="D56:J56" si="15">SUM(D57:D59)</f>
        <v>2069</v>
      </c>
      <c r="E56" s="252">
        <f t="shared" si="2"/>
        <v>0.41084193804606833</v>
      </c>
      <c r="F56" s="254">
        <f t="shared" si="15"/>
        <v>1321</v>
      </c>
      <c r="G56" s="252">
        <f t="shared" si="3"/>
        <v>0.26231135822081014</v>
      </c>
      <c r="H56" s="254">
        <f t="shared" si="15"/>
        <v>1422</v>
      </c>
      <c r="I56" s="252">
        <f t="shared" si="4"/>
        <v>0.28236695790309768</v>
      </c>
      <c r="J56" s="254">
        <f t="shared" si="15"/>
        <v>962</v>
      </c>
      <c r="K56" s="252">
        <f t="shared" si="5"/>
        <v>0.19102462271644163</v>
      </c>
    </row>
    <row r="57" spans="1:11" ht="15" customHeight="1">
      <c r="A57" s="25">
        <v>1</v>
      </c>
      <c r="B57" s="25" t="s">
        <v>36</v>
      </c>
      <c r="C57" s="38">
        <f>Z5_odpływ_bezrobotnych!G57</f>
        <v>1486</v>
      </c>
      <c r="D57" s="26">
        <f>[4]Arkusz1!C57</f>
        <v>642</v>
      </c>
      <c r="E57" s="17">
        <f t="shared" si="2"/>
        <v>0.43203230148048455</v>
      </c>
      <c r="F57" s="26">
        <f>[4]Arkusz1!E57</f>
        <v>446</v>
      </c>
      <c r="G57" s="17">
        <f t="shared" si="3"/>
        <v>0.30013458950201882</v>
      </c>
      <c r="H57" s="26">
        <f>[4]Arkusz1!G57</f>
        <v>230</v>
      </c>
      <c r="I57" s="17">
        <f t="shared" si="4"/>
        <v>0.15477792732166892</v>
      </c>
      <c r="J57" s="26">
        <f>[4]Arkusz1!I57</f>
        <v>270</v>
      </c>
      <c r="K57" s="17">
        <f t="shared" si="5"/>
        <v>0.18169582772543741</v>
      </c>
    </row>
    <row r="58" spans="1:11" ht="15" customHeight="1">
      <c r="A58" s="25">
        <v>2</v>
      </c>
      <c r="B58" s="30" t="s">
        <v>43</v>
      </c>
      <c r="C58" s="38">
        <f>Z5_odpływ_bezrobotnych!G58</f>
        <v>1814</v>
      </c>
      <c r="D58" s="26">
        <f>[4]Arkusz1!C58</f>
        <v>757</v>
      </c>
      <c r="E58" s="17">
        <f t="shared" si="2"/>
        <v>0.41730981256890848</v>
      </c>
      <c r="F58" s="26">
        <f>[4]Arkusz1!E58</f>
        <v>463</v>
      </c>
      <c r="G58" s="17">
        <f t="shared" si="3"/>
        <v>0.25523704520396912</v>
      </c>
      <c r="H58" s="26">
        <f>[4]Arkusz1!G58</f>
        <v>565</v>
      </c>
      <c r="I58" s="17">
        <f t="shared" si="4"/>
        <v>0.31146637265711136</v>
      </c>
      <c r="J58" s="26">
        <f>[4]Arkusz1!I58</f>
        <v>343</v>
      </c>
      <c r="K58" s="17">
        <f t="shared" si="5"/>
        <v>0.18908489525909591</v>
      </c>
    </row>
    <row r="59" spans="1:11" ht="15" customHeight="1">
      <c r="A59" s="25">
        <v>3</v>
      </c>
      <c r="B59" s="25" t="s">
        <v>48</v>
      </c>
      <c r="C59" s="38">
        <f>Z5_odpływ_bezrobotnych!G59</f>
        <v>1736</v>
      </c>
      <c r="D59" s="26">
        <f>[4]Arkusz1!C59</f>
        <v>670</v>
      </c>
      <c r="E59" s="17">
        <f t="shared" si="2"/>
        <v>0.38594470046082952</v>
      </c>
      <c r="F59" s="26">
        <f>[4]Arkusz1!E59</f>
        <v>412</v>
      </c>
      <c r="G59" s="17">
        <f t="shared" si="3"/>
        <v>0.23732718894009217</v>
      </c>
      <c r="H59" s="26">
        <f>[4]Arkusz1!G59</f>
        <v>627</v>
      </c>
      <c r="I59" s="17">
        <f t="shared" si="4"/>
        <v>0.36117511520737328</v>
      </c>
      <c r="J59" s="26">
        <f>[4]Arkusz1!I59</f>
        <v>349</v>
      </c>
      <c r="K59" s="17">
        <f t="shared" si="5"/>
        <v>0.20103686635944701</v>
      </c>
    </row>
    <row r="60" spans="1:11">
      <c r="A60" s="391"/>
      <c r="B60" s="31"/>
      <c r="C60" s="350"/>
      <c r="D60" s="32"/>
      <c r="E60" s="32"/>
      <c r="F60" s="33"/>
      <c r="G60" s="34"/>
      <c r="H60" s="35"/>
      <c r="J60" s="36"/>
      <c r="K60" s="37"/>
    </row>
    <row r="61" spans="1:11">
      <c r="A61" s="391"/>
      <c r="B61" s="31"/>
      <c r="C61" s="350"/>
      <c r="D61" s="32"/>
      <c r="E61" s="32"/>
      <c r="F61" s="33"/>
      <c r="G61" s="34"/>
      <c r="H61" s="35"/>
      <c r="K61" s="37"/>
    </row>
  </sheetData>
  <mergeCells count="26">
    <mergeCell ref="A8:B8"/>
    <mergeCell ref="A10:B10"/>
    <mergeCell ref="A15:B15"/>
    <mergeCell ref="A21:B21"/>
    <mergeCell ref="A22:B22"/>
    <mergeCell ref="A28:B28"/>
    <mergeCell ref="A35:B35"/>
    <mergeCell ref="A49:B49"/>
    <mergeCell ref="A56:B56"/>
    <mergeCell ref="A44:B44"/>
    <mergeCell ref="A7:B7"/>
    <mergeCell ref="A1:K1"/>
    <mergeCell ref="A3:A5"/>
    <mergeCell ref="B3:B5"/>
    <mergeCell ref="C3:C5"/>
    <mergeCell ref="D3:K3"/>
    <mergeCell ref="D4:D5"/>
    <mergeCell ref="E4:E5"/>
    <mergeCell ref="F4:F5"/>
    <mergeCell ref="G4:G5"/>
    <mergeCell ref="H4:H5"/>
    <mergeCell ref="I4:I5"/>
    <mergeCell ref="J4:J5"/>
    <mergeCell ref="K4:K5"/>
    <mergeCell ref="A6:B6"/>
    <mergeCell ref="A2:K2"/>
  </mergeCells>
  <printOptions horizontalCentered="1" verticalCentered="1"/>
  <pageMargins left="0.78740157480314965" right="0.39370078740157483" top="0.59055118110236227" bottom="0.59055118110236227" header="0" footer="0"/>
  <pageSetup paperSize="9"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zoomScale="75" zoomScaleNormal="75" zoomScaleSheetLayoutView="90" workbookViewId="0">
      <selection activeCell="S16" sqref="S16"/>
    </sheetView>
  </sheetViews>
  <sheetFormatPr defaultColWidth="8" defaultRowHeight="21" customHeight="1"/>
  <cols>
    <col min="1" max="1" width="4.42578125" style="7" customWidth="1"/>
    <col min="2" max="2" width="19.7109375" style="7" customWidth="1"/>
    <col min="3" max="3" width="11.7109375" style="7" customWidth="1"/>
    <col min="4" max="4" width="9.140625" style="7" customWidth="1"/>
    <col min="5" max="5" width="13.140625" style="7" customWidth="1"/>
    <col min="6" max="6" width="13.28515625" style="7" customWidth="1"/>
    <col min="7" max="7" width="10.5703125" style="7" customWidth="1"/>
    <col min="8" max="8" width="12.5703125" style="7" customWidth="1"/>
    <col min="9" max="9" width="11.85546875" style="7" customWidth="1"/>
    <col min="10" max="10" width="9.28515625" style="7" customWidth="1"/>
    <col min="11" max="11" width="11" style="7" customWidth="1"/>
    <col min="12" max="12" width="12.42578125" style="7" customWidth="1"/>
    <col min="13" max="13" width="10.85546875" style="7" customWidth="1"/>
    <col min="14" max="14" width="12.7109375" style="7" customWidth="1"/>
    <col min="15" max="15" width="10.5703125" style="7" customWidth="1"/>
    <col min="16" max="16" width="14.85546875" style="7" customWidth="1"/>
    <col min="17" max="17" width="11.28515625" style="7" customWidth="1"/>
    <col min="18" max="18" width="14.85546875" style="7" customWidth="1"/>
    <col min="19" max="19" width="12.28515625" style="7" customWidth="1"/>
    <col min="20" max="16384" width="8" style="7"/>
  </cols>
  <sheetData>
    <row r="1" spans="1:25" ht="21" customHeight="1">
      <c r="A1" s="520" t="s">
        <v>530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</row>
    <row r="2" spans="1:25" s="8" customFormat="1" ht="21" customHeight="1">
      <c r="A2" s="529" t="s">
        <v>1489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235"/>
      <c r="U2" s="235"/>
      <c r="V2" s="235"/>
      <c r="W2" s="235"/>
      <c r="X2" s="235"/>
      <c r="Y2" s="235"/>
    </row>
    <row r="3" spans="1:25" ht="21" customHeight="1">
      <c r="A3" s="477" t="s">
        <v>4</v>
      </c>
      <c r="B3" s="477" t="s">
        <v>86</v>
      </c>
      <c r="C3" s="521" t="s">
        <v>271</v>
      </c>
      <c r="D3" s="523" t="s">
        <v>234</v>
      </c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</row>
    <row r="4" spans="1:25" ht="21" customHeight="1">
      <c r="A4" s="477"/>
      <c r="B4" s="477"/>
      <c r="C4" s="522"/>
      <c r="D4" s="521" t="s">
        <v>235</v>
      </c>
      <c r="E4" s="524" t="s">
        <v>1949</v>
      </c>
      <c r="F4" s="525" t="s">
        <v>1567</v>
      </c>
      <c r="G4" s="524" t="s">
        <v>1949</v>
      </c>
      <c r="H4" s="525" t="s">
        <v>236</v>
      </c>
      <c r="I4" s="524" t="s">
        <v>1949</v>
      </c>
      <c r="J4" s="525" t="s">
        <v>237</v>
      </c>
      <c r="K4" s="524" t="s">
        <v>1949</v>
      </c>
      <c r="L4" s="525" t="s">
        <v>238</v>
      </c>
      <c r="M4" s="524" t="s">
        <v>1949</v>
      </c>
      <c r="N4" s="525" t="s">
        <v>239</v>
      </c>
      <c r="O4" s="524" t="s">
        <v>1949</v>
      </c>
      <c r="P4" s="525" t="s">
        <v>240</v>
      </c>
      <c r="Q4" s="524" t="s">
        <v>1949</v>
      </c>
      <c r="R4" s="525" t="s">
        <v>241</v>
      </c>
      <c r="S4" s="524" t="s">
        <v>1949</v>
      </c>
    </row>
    <row r="5" spans="1:25" ht="114.75" customHeight="1">
      <c r="A5" s="477"/>
      <c r="B5" s="477"/>
      <c r="C5" s="522"/>
      <c r="D5" s="521"/>
      <c r="E5" s="524"/>
      <c r="F5" s="525"/>
      <c r="G5" s="524"/>
      <c r="H5" s="525"/>
      <c r="I5" s="524"/>
      <c r="J5" s="525"/>
      <c r="K5" s="524"/>
      <c r="L5" s="525"/>
      <c r="M5" s="524"/>
      <c r="N5" s="525"/>
      <c r="O5" s="524"/>
      <c r="P5" s="525"/>
      <c r="Q5" s="524"/>
      <c r="R5" s="525"/>
      <c r="S5" s="524"/>
    </row>
    <row r="6" spans="1:25" s="9" customFormat="1" ht="23.25" customHeight="1">
      <c r="A6" s="528" t="s">
        <v>11</v>
      </c>
      <c r="B6" s="528"/>
      <c r="C6" s="218">
        <f>C7+C21</f>
        <v>40646</v>
      </c>
      <c r="D6" s="218">
        <f t="shared" ref="D6:R6" si="0">D7+D21</f>
        <v>19304</v>
      </c>
      <c r="E6" s="191">
        <f t="shared" ref="E6:E59" si="1">D6/C6</f>
        <v>0.4749298823992521</v>
      </c>
      <c r="F6" s="218">
        <f t="shared" si="0"/>
        <v>10154</v>
      </c>
      <c r="G6" s="191">
        <f t="shared" ref="G6:G59" si="2">F6/C6</f>
        <v>0.24981547999803178</v>
      </c>
      <c r="H6" s="218">
        <f t="shared" si="0"/>
        <v>15807</v>
      </c>
      <c r="I6" s="191">
        <f t="shared" ref="I6:I59" si="3">H6/C6</f>
        <v>0.38889435614820644</v>
      </c>
      <c r="J6" s="218">
        <f t="shared" si="0"/>
        <v>9748</v>
      </c>
      <c r="K6" s="191">
        <f t="shared" ref="K6:K59" si="4">J6/C6</f>
        <v>0.23982679722481917</v>
      </c>
      <c r="L6" s="218">
        <f t="shared" si="0"/>
        <v>330</v>
      </c>
      <c r="M6" s="191">
        <f t="shared" ref="M6:M59" si="5">L6/C6</f>
        <v>8.1188800866013877E-3</v>
      </c>
      <c r="N6" s="218">
        <f t="shared" si="0"/>
        <v>6490</v>
      </c>
      <c r="O6" s="191">
        <f t="shared" ref="O6:O59" si="6">N6/C6</f>
        <v>0.15967130836982729</v>
      </c>
      <c r="P6" s="218">
        <f t="shared" si="0"/>
        <v>77</v>
      </c>
      <c r="Q6" s="191">
        <f t="shared" ref="Q6:Q59" si="7">P6/C6</f>
        <v>1.8944053535403238E-3</v>
      </c>
      <c r="R6" s="218">
        <f t="shared" si="0"/>
        <v>1819</v>
      </c>
      <c r="S6" s="191">
        <f t="shared" ref="S6:S59" si="8">R6/C6</f>
        <v>4.4752251144024015E-2</v>
      </c>
    </row>
    <row r="7" spans="1:25" s="10" customFormat="1" ht="21" customHeight="1">
      <c r="A7" s="519" t="s">
        <v>1552</v>
      </c>
      <c r="B7" s="519"/>
      <c r="C7" s="221">
        <f>C8+C10+C15</f>
        <v>13468</v>
      </c>
      <c r="D7" s="221">
        <f t="shared" ref="D7:R7" si="9">D8+D10+D15</f>
        <v>5313</v>
      </c>
      <c r="E7" s="72">
        <f t="shared" si="1"/>
        <v>0.39449064449064447</v>
      </c>
      <c r="F7" s="221">
        <f t="shared" si="9"/>
        <v>2392</v>
      </c>
      <c r="G7" s="72">
        <f t="shared" si="2"/>
        <v>0.17760617760617761</v>
      </c>
      <c r="H7" s="221">
        <f t="shared" si="9"/>
        <v>5241</v>
      </c>
      <c r="I7" s="72">
        <f t="shared" si="3"/>
        <v>0.38914463914463915</v>
      </c>
      <c r="J7" s="221">
        <f t="shared" si="9"/>
        <v>3886</v>
      </c>
      <c r="K7" s="72">
        <f t="shared" si="4"/>
        <v>0.28853578853578854</v>
      </c>
      <c r="L7" s="221">
        <f t="shared" si="9"/>
        <v>43</v>
      </c>
      <c r="M7" s="72">
        <f t="shared" si="5"/>
        <v>3.1927531927531927E-3</v>
      </c>
      <c r="N7" s="221">
        <f t="shared" si="9"/>
        <v>2348</v>
      </c>
      <c r="O7" s="72">
        <f t="shared" si="6"/>
        <v>0.17433917433917434</v>
      </c>
      <c r="P7" s="221">
        <f t="shared" si="9"/>
        <v>22</v>
      </c>
      <c r="Q7" s="72">
        <f t="shared" si="7"/>
        <v>1.6335016335016334E-3</v>
      </c>
      <c r="R7" s="221">
        <f t="shared" si="9"/>
        <v>714</v>
      </c>
      <c r="S7" s="72">
        <f t="shared" si="8"/>
        <v>5.3014553014553017E-2</v>
      </c>
    </row>
    <row r="8" spans="1:25" s="389" customFormat="1" ht="21" customHeight="1">
      <c r="A8" s="527" t="s">
        <v>1562</v>
      </c>
      <c r="B8" s="527"/>
      <c r="C8" s="223">
        <f>C9</f>
        <v>6474</v>
      </c>
      <c r="D8" s="223">
        <f t="shared" ref="D8:R8" si="10">D9</f>
        <v>2124</v>
      </c>
      <c r="E8" s="234">
        <f t="shared" si="1"/>
        <v>0.32808155699721964</v>
      </c>
      <c r="F8" s="223">
        <f t="shared" si="10"/>
        <v>716</v>
      </c>
      <c r="G8" s="234">
        <f t="shared" si="2"/>
        <v>0.11059623107815879</v>
      </c>
      <c r="H8" s="223">
        <f t="shared" si="10"/>
        <v>2728</v>
      </c>
      <c r="I8" s="234">
        <f t="shared" si="3"/>
        <v>0.42137781896818044</v>
      </c>
      <c r="J8" s="223">
        <f t="shared" si="10"/>
        <v>2182</v>
      </c>
      <c r="K8" s="234">
        <f t="shared" si="4"/>
        <v>0.33704046957059003</v>
      </c>
      <c r="L8" s="223">
        <f t="shared" si="10"/>
        <v>17</v>
      </c>
      <c r="M8" s="234">
        <f t="shared" si="5"/>
        <v>2.6258881680568426E-3</v>
      </c>
      <c r="N8" s="223">
        <f t="shared" si="10"/>
        <v>904</v>
      </c>
      <c r="O8" s="234">
        <f t="shared" si="6"/>
        <v>0.13963546493666976</v>
      </c>
      <c r="P8" s="223">
        <f t="shared" si="10"/>
        <v>7</v>
      </c>
      <c r="Q8" s="234">
        <f t="shared" si="7"/>
        <v>1.0812480691998764E-3</v>
      </c>
      <c r="R8" s="223">
        <f t="shared" si="10"/>
        <v>420</v>
      </c>
      <c r="S8" s="234">
        <f t="shared" si="8"/>
        <v>6.4874884151992579E-2</v>
      </c>
    </row>
    <row r="9" spans="1:25" s="389" customFormat="1" ht="21" customHeight="1">
      <c r="A9" s="263">
        <v>1</v>
      </c>
      <c r="B9" s="209" t="s">
        <v>79</v>
      </c>
      <c r="C9" s="216">
        <f>'[5]I PÓŁROCZE (2)'!X7</f>
        <v>6474</v>
      </c>
      <c r="D9" s="216">
        <f>'[5]I PÓŁROCZE (2)'!Y7</f>
        <v>2124</v>
      </c>
      <c r="E9" s="15">
        <f t="shared" si="1"/>
        <v>0.32808155699721964</v>
      </c>
      <c r="F9" s="216">
        <f>'[5]I PÓŁROCZE (2)'!AA7</f>
        <v>716</v>
      </c>
      <c r="G9" s="15">
        <f t="shared" si="2"/>
        <v>0.11059623107815879</v>
      </c>
      <c r="H9" s="216">
        <f>'[5]I PÓŁROCZE (2)'!AC7</f>
        <v>2728</v>
      </c>
      <c r="I9" s="15">
        <f t="shared" si="3"/>
        <v>0.42137781896818044</v>
      </c>
      <c r="J9" s="216">
        <f>'[5]I PÓŁROCZE (2)'!AE7</f>
        <v>2182</v>
      </c>
      <c r="K9" s="15">
        <f t="shared" si="4"/>
        <v>0.33704046957059003</v>
      </c>
      <c r="L9" s="216">
        <f>'[5]I PÓŁROCZE (2)'!AG7</f>
        <v>17</v>
      </c>
      <c r="M9" s="15">
        <f t="shared" si="5"/>
        <v>2.6258881680568426E-3</v>
      </c>
      <c r="N9" s="216">
        <f>'[5]I PÓŁROCZE (2)'!AI7</f>
        <v>904</v>
      </c>
      <c r="O9" s="15">
        <f t="shared" si="6"/>
        <v>0.13963546493666976</v>
      </c>
      <c r="P9" s="216">
        <f>'[5]I PÓŁROCZE (2)'!AK7</f>
        <v>7</v>
      </c>
      <c r="Q9" s="15">
        <f t="shared" si="7"/>
        <v>1.0812480691998764E-3</v>
      </c>
      <c r="R9" s="216">
        <f>'[5]I PÓŁROCZE (2)'!AM7</f>
        <v>420</v>
      </c>
      <c r="S9" s="15">
        <f t="shared" si="8"/>
        <v>6.4874884151992579E-2</v>
      </c>
    </row>
    <row r="10" spans="1:25" s="389" customFormat="1" ht="21" customHeight="1">
      <c r="A10" s="517" t="s">
        <v>1563</v>
      </c>
      <c r="B10" s="518"/>
      <c r="C10" s="225">
        <f>SUM(C11:C14)</f>
        <v>3868</v>
      </c>
      <c r="D10" s="225">
        <f t="shared" ref="D10:R10" si="11">SUM(D11:D14)</f>
        <v>1852</v>
      </c>
      <c r="E10" s="234">
        <f t="shared" si="1"/>
        <v>0.47880041365046538</v>
      </c>
      <c r="F10" s="225">
        <f t="shared" si="11"/>
        <v>998</v>
      </c>
      <c r="G10" s="234">
        <f t="shared" si="2"/>
        <v>0.2580144777662875</v>
      </c>
      <c r="H10" s="225">
        <f t="shared" si="11"/>
        <v>1369</v>
      </c>
      <c r="I10" s="234">
        <f t="shared" si="3"/>
        <v>0.35392967942088938</v>
      </c>
      <c r="J10" s="225">
        <f t="shared" si="11"/>
        <v>870</v>
      </c>
      <c r="K10" s="234">
        <f t="shared" si="4"/>
        <v>0.2249224405377456</v>
      </c>
      <c r="L10" s="225">
        <f t="shared" si="11"/>
        <v>13</v>
      </c>
      <c r="M10" s="234">
        <f t="shared" si="5"/>
        <v>3.360910031023785E-3</v>
      </c>
      <c r="N10" s="225">
        <f t="shared" si="11"/>
        <v>815</v>
      </c>
      <c r="O10" s="234">
        <f t="shared" si="6"/>
        <v>0.21070320579110652</v>
      </c>
      <c r="P10" s="225">
        <f t="shared" si="11"/>
        <v>7</v>
      </c>
      <c r="Q10" s="234">
        <f t="shared" si="7"/>
        <v>1.8097207859358842E-3</v>
      </c>
      <c r="R10" s="225">
        <f t="shared" si="11"/>
        <v>138</v>
      </c>
      <c r="S10" s="234">
        <f t="shared" si="8"/>
        <v>3.5677352637021716E-2</v>
      </c>
    </row>
    <row r="11" spans="1:25" s="389" customFormat="1" ht="21" customHeight="1">
      <c r="A11" s="264">
        <v>1</v>
      </c>
      <c r="B11" s="213" t="s">
        <v>37</v>
      </c>
      <c r="C11" s="216">
        <f>'[5]I PÓŁROCZE (2)'!X9</f>
        <v>770</v>
      </c>
      <c r="D11" s="348">
        <f>'[5]I PÓŁROCZE (2)'!Y9</f>
        <v>340</v>
      </c>
      <c r="E11" s="349">
        <f t="shared" si="1"/>
        <v>0.44155844155844154</v>
      </c>
      <c r="F11" s="348">
        <f>'[5]I PÓŁROCZE (2)'!AA9</f>
        <v>183</v>
      </c>
      <c r="G11" s="349">
        <f t="shared" si="2"/>
        <v>0.23766233766233766</v>
      </c>
      <c r="H11" s="348">
        <f>'[5]I PÓŁROCZE (2)'!AC9</f>
        <v>313</v>
      </c>
      <c r="I11" s="349">
        <f t="shared" si="3"/>
        <v>0.40649350649350652</v>
      </c>
      <c r="J11" s="348">
        <f>'[5]I PÓŁROCZE (2)'!AE9</f>
        <v>182</v>
      </c>
      <c r="K11" s="349">
        <f t="shared" si="4"/>
        <v>0.23636363636363636</v>
      </c>
      <c r="L11" s="348">
        <f>'[5]I PÓŁROCZE (2)'!AG9</f>
        <v>10</v>
      </c>
      <c r="M11" s="349">
        <f t="shared" si="5"/>
        <v>1.2987012987012988E-2</v>
      </c>
      <c r="N11" s="348">
        <f>'[5]I PÓŁROCZE (2)'!AI9</f>
        <v>127</v>
      </c>
      <c r="O11" s="349">
        <f t="shared" si="6"/>
        <v>0.16493506493506493</v>
      </c>
      <c r="P11" s="348">
        <f>'[5]I PÓŁROCZE (2)'!AK9</f>
        <v>2</v>
      </c>
      <c r="Q11" s="349">
        <f t="shared" si="7"/>
        <v>2.5974025974025974E-3</v>
      </c>
      <c r="R11" s="348">
        <f>'[5]I PÓŁROCZE (2)'!AM9</f>
        <v>21</v>
      </c>
      <c r="S11" s="349">
        <f t="shared" si="8"/>
        <v>2.7272727272727271E-2</v>
      </c>
    </row>
    <row r="12" spans="1:25" s="10" customFormat="1" ht="21" customHeight="1">
      <c r="A12" s="264">
        <v>2</v>
      </c>
      <c r="B12" s="213" t="s">
        <v>68</v>
      </c>
      <c r="C12" s="216">
        <f>'[5]I PÓŁROCZE (2)'!X10</f>
        <v>864</v>
      </c>
      <c r="D12" s="348">
        <f>'[5]I PÓŁROCZE (2)'!Y10</f>
        <v>459</v>
      </c>
      <c r="E12" s="349">
        <f t="shared" si="1"/>
        <v>0.53125</v>
      </c>
      <c r="F12" s="348">
        <f>'[5]I PÓŁROCZE (2)'!AA10</f>
        <v>274</v>
      </c>
      <c r="G12" s="349">
        <f t="shared" si="2"/>
        <v>0.31712962962962965</v>
      </c>
      <c r="H12" s="348">
        <f>'[5]I PÓŁROCZE (2)'!AC10</f>
        <v>231</v>
      </c>
      <c r="I12" s="349">
        <f t="shared" si="3"/>
        <v>0.2673611111111111</v>
      </c>
      <c r="J12" s="348">
        <f>'[5]I PÓŁROCZE (2)'!AE10</f>
        <v>163</v>
      </c>
      <c r="K12" s="349">
        <f t="shared" si="4"/>
        <v>0.18865740740740741</v>
      </c>
      <c r="L12" s="348">
        <f>'[5]I PÓŁROCZE (2)'!AG10</f>
        <v>0</v>
      </c>
      <c r="M12" s="349">
        <f t="shared" si="5"/>
        <v>0</v>
      </c>
      <c r="N12" s="348">
        <f>'[5]I PÓŁROCZE (2)'!AI10</f>
        <v>219</v>
      </c>
      <c r="O12" s="349">
        <f t="shared" si="6"/>
        <v>0.25347222222222221</v>
      </c>
      <c r="P12" s="348">
        <f>'[5]I PÓŁROCZE (2)'!AK10</f>
        <v>1</v>
      </c>
      <c r="Q12" s="349">
        <f t="shared" si="7"/>
        <v>1.1574074074074073E-3</v>
      </c>
      <c r="R12" s="348">
        <f>'[5]I PÓŁROCZE (2)'!AM10</f>
        <v>49</v>
      </c>
      <c r="S12" s="349">
        <f t="shared" si="8"/>
        <v>5.6712962962962965E-2</v>
      </c>
    </row>
    <row r="13" spans="1:25" s="389" customFormat="1" ht="21" customHeight="1">
      <c r="A13" s="264">
        <v>3</v>
      </c>
      <c r="B13" s="213" t="s">
        <v>39</v>
      </c>
      <c r="C13" s="216">
        <f>'[5]I PÓŁROCZE (2)'!X11</f>
        <v>676</v>
      </c>
      <c r="D13" s="348">
        <f>'[5]I PÓŁROCZE (2)'!Y11</f>
        <v>325</v>
      </c>
      <c r="E13" s="349">
        <f t="shared" si="1"/>
        <v>0.48076923076923078</v>
      </c>
      <c r="F13" s="348">
        <f>'[5]I PÓŁROCZE (2)'!AA11</f>
        <v>173</v>
      </c>
      <c r="G13" s="349">
        <f t="shared" si="2"/>
        <v>0.25591715976331358</v>
      </c>
      <c r="H13" s="348">
        <f>'[5]I PÓŁROCZE (2)'!AC11</f>
        <v>193</v>
      </c>
      <c r="I13" s="349">
        <f t="shared" si="3"/>
        <v>0.28550295857988167</v>
      </c>
      <c r="J13" s="348">
        <f>'[5]I PÓŁROCZE (2)'!AE11</f>
        <v>174</v>
      </c>
      <c r="K13" s="349">
        <f t="shared" si="4"/>
        <v>0.25739644970414199</v>
      </c>
      <c r="L13" s="348">
        <f>'[5]I PÓŁROCZE (2)'!AG11</f>
        <v>2</v>
      </c>
      <c r="M13" s="349">
        <f t="shared" si="5"/>
        <v>2.9585798816568047E-3</v>
      </c>
      <c r="N13" s="348">
        <f>'[5]I PÓŁROCZE (2)'!AI11</f>
        <v>146</v>
      </c>
      <c r="O13" s="349">
        <f t="shared" si="6"/>
        <v>0.21597633136094674</v>
      </c>
      <c r="P13" s="348">
        <f>'[5]I PÓŁROCZE (2)'!AK11</f>
        <v>2</v>
      </c>
      <c r="Q13" s="349">
        <f t="shared" si="7"/>
        <v>2.9585798816568047E-3</v>
      </c>
      <c r="R13" s="348">
        <f>'[5]I PÓŁROCZE (2)'!AM11</f>
        <v>22</v>
      </c>
      <c r="S13" s="349">
        <f t="shared" si="8"/>
        <v>3.2544378698224852E-2</v>
      </c>
    </row>
    <row r="14" spans="1:25" s="19" customFormat="1" ht="21" customHeight="1">
      <c r="A14" s="264">
        <v>4</v>
      </c>
      <c r="B14" s="213" t="s">
        <v>46</v>
      </c>
      <c r="C14" s="216">
        <f>'[5]I PÓŁROCZE (2)'!X12</f>
        <v>1558</v>
      </c>
      <c r="D14" s="348">
        <f>'[5]I PÓŁROCZE (2)'!Y12</f>
        <v>728</v>
      </c>
      <c r="E14" s="349">
        <f t="shared" si="1"/>
        <v>0.46726572528883181</v>
      </c>
      <c r="F14" s="348">
        <f>'[5]I PÓŁROCZE (2)'!AA12</f>
        <v>368</v>
      </c>
      <c r="G14" s="349">
        <f t="shared" si="2"/>
        <v>0.2362002567394095</v>
      </c>
      <c r="H14" s="348">
        <f>'[5]I PÓŁROCZE (2)'!AC12</f>
        <v>632</v>
      </c>
      <c r="I14" s="349">
        <f t="shared" si="3"/>
        <v>0.40564826700898587</v>
      </c>
      <c r="J14" s="348">
        <f>'[5]I PÓŁROCZE (2)'!AE12</f>
        <v>351</v>
      </c>
      <c r="K14" s="349">
        <f t="shared" si="4"/>
        <v>0.22528883183568676</v>
      </c>
      <c r="L14" s="348">
        <f>'[5]I PÓŁROCZE (2)'!AG12</f>
        <v>1</v>
      </c>
      <c r="M14" s="349">
        <f t="shared" si="5"/>
        <v>6.4184852374839533E-4</v>
      </c>
      <c r="N14" s="348">
        <f>'[5]I PÓŁROCZE (2)'!AI12</f>
        <v>323</v>
      </c>
      <c r="O14" s="349">
        <f t="shared" si="6"/>
        <v>0.2073170731707317</v>
      </c>
      <c r="P14" s="348">
        <f>'[5]I PÓŁROCZE (2)'!AK12</f>
        <v>2</v>
      </c>
      <c r="Q14" s="349">
        <f t="shared" si="7"/>
        <v>1.2836970474967907E-3</v>
      </c>
      <c r="R14" s="348">
        <f>'[5]I PÓŁROCZE (2)'!AM12</f>
        <v>46</v>
      </c>
      <c r="S14" s="349">
        <f t="shared" si="8"/>
        <v>2.9525032092426188E-2</v>
      </c>
    </row>
    <row r="15" spans="1:25" ht="21" customHeight="1">
      <c r="A15" s="517" t="s">
        <v>1564</v>
      </c>
      <c r="B15" s="518"/>
      <c r="C15" s="225">
        <f>SUM(C16:C20)</f>
        <v>3126</v>
      </c>
      <c r="D15" s="225">
        <f t="shared" ref="D15:R15" si="12">SUM(D16:D20)</f>
        <v>1337</v>
      </c>
      <c r="E15" s="234">
        <f t="shared" si="1"/>
        <v>0.42770313499680102</v>
      </c>
      <c r="F15" s="225">
        <f t="shared" si="12"/>
        <v>678</v>
      </c>
      <c r="G15" s="234">
        <f t="shared" si="2"/>
        <v>0.21689059500959693</v>
      </c>
      <c r="H15" s="225">
        <f t="shared" si="12"/>
        <v>1144</v>
      </c>
      <c r="I15" s="234">
        <f t="shared" si="3"/>
        <v>0.36596289187460013</v>
      </c>
      <c r="J15" s="225">
        <f t="shared" si="12"/>
        <v>834</v>
      </c>
      <c r="K15" s="234">
        <f t="shared" si="4"/>
        <v>0.2667946257197697</v>
      </c>
      <c r="L15" s="225">
        <f t="shared" si="12"/>
        <v>13</v>
      </c>
      <c r="M15" s="234">
        <f t="shared" si="5"/>
        <v>4.1586692258477288E-3</v>
      </c>
      <c r="N15" s="225">
        <f t="shared" si="12"/>
        <v>629</v>
      </c>
      <c r="O15" s="234">
        <f t="shared" si="6"/>
        <v>0.20121561100447857</v>
      </c>
      <c r="P15" s="225">
        <f t="shared" si="12"/>
        <v>8</v>
      </c>
      <c r="Q15" s="234">
        <f t="shared" si="7"/>
        <v>2.5591810620601407E-3</v>
      </c>
      <c r="R15" s="225">
        <f t="shared" si="12"/>
        <v>156</v>
      </c>
      <c r="S15" s="234">
        <f t="shared" si="8"/>
        <v>4.9904030710172742E-2</v>
      </c>
    </row>
    <row r="16" spans="1:25" s="389" customFormat="1" ht="21" customHeight="1">
      <c r="A16" s="264">
        <v>1</v>
      </c>
      <c r="B16" s="213" t="s">
        <v>35</v>
      </c>
      <c r="C16" s="216">
        <f>'[5]I PÓŁROCZE (2)'!X14</f>
        <v>435</v>
      </c>
      <c r="D16" s="348">
        <f>'[5]I PÓŁROCZE (2)'!Y14</f>
        <v>198</v>
      </c>
      <c r="E16" s="349">
        <f t="shared" si="1"/>
        <v>0.45517241379310347</v>
      </c>
      <c r="F16" s="348">
        <f>'[5]I PÓŁROCZE (2)'!AA14</f>
        <v>111</v>
      </c>
      <c r="G16" s="349">
        <f t="shared" si="2"/>
        <v>0.25517241379310346</v>
      </c>
      <c r="H16" s="348">
        <f>'[5]I PÓŁROCZE (2)'!AC14</f>
        <v>126</v>
      </c>
      <c r="I16" s="349">
        <f t="shared" si="3"/>
        <v>0.28965517241379313</v>
      </c>
      <c r="J16" s="348">
        <f>'[5]I PÓŁROCZE (2)'!AE14</f>
        <v>104</v>
      </c>
      <c r="K16" s="349">
        <f t="shared" si="4"/>
        <v>0.23908045977011494</v>
      </c>
      <c r="L16" s="348">
        <f>'[5]I PÓŁROCZE (2)'!AG14</f>
        <v>8</v>
      </c>
      <c r="M16" s="349">
        <f t="shared" si="5"/>
        <v>1.8390804597701149E-2</v>
      </c>
      <c r="N16" s="348">
        <f>'[5]I PÓŁROCZE (2)'!AI14</f>
        <v>116</v>
      </c>
      <c r="O16" s="349">
        <f t="shared" si="6"/>
        <v>0.26666666666666666</v>
      </c>
      <c r="P16" s="348">
        <f>'[5]I PÓŁROCZE (2)'!AK14</f>
        <v>3</v>
      </c>
      <c r="Q16" s="349">
        <f t="shared" si="7"/>
        <v>6.8965517241379309E-3</v>
      </c>
      <c r="R16" s="348">
        <f>'[5]I PÓŁROCZE (2)'!AM14</f>
        <v>28</v>
      </c>
      <c r="S16" s="349">
        <f t="shared" si="8"/>
        <v>6.4367816091954022E-2</v>
      </c>
    </row>
    <row r="17" spans="1:19" s="389" customFormat="1" ht="21" customHeight="1">
      <c r="A17" s="264">
        <v>2</v>
      </c>
      <c r="B17" s="213" t="s">
        <v>38</v>
      </c>
      <c r="C17" s="216">
        <f>'[5]I PÓŁROCZE (2)'!X15</f>
        <v>608</v>
      </c>
      <c r="D17" s="348">
        <f>'[5]I PÓŁROCZE (2)'!Y15</f>
        <v>301</v>
      </c>
      <c r="E17" s="349">
        <f t="shared" si="1"/>
        <v>0.49506578947368424</v>
      </c>
      <c r="F17" s="348">
        <f>'[5]I PÓŁROCZE (2)'!AA15</f>
        <v>175</v>
      </c>
      <c r="G17" s="349">
        <f t="shared" si="2"/>
        <v>0.28782894736842107</v>
      </c>
      <c r="H17" s="348">
        <f>'[5]I PÓŁROCZE (2)'!AC15</f>
        <v>190</v>
      </c>
      <c r="I17" s="349">
        <f t="shared" si="3"/>
        <v>0.3125</v>
      </c>
      <c r="J17" s="348">
        <f>'[5]I PÓŁROCZE (2)'!AE15</f>
        <v>136</v>
      </c>
      <c r="K17" s="349">
        <f t="shared" si="4"/>
        <v>0.22368421052631579</v>
      </c>
      <c r="L17" s="348">
        <f>'[5]I PÓŁROCZE (2)'!AG15</f>
        <v>3</v>
      </c>
      <c r="M17" s="349">
        <f t="shared" si="5"/>
        <v>4.9342105263157892E-3</v>
      </c>
      <c r="N17" s="348">
        <f>'[5]I PÓŁROCZE (2)'!AI15</f>
        <v>143</v>
      </c>
      <c r="O17" s="349">
        <f t="shared" si="6"/>
        <v>0.23519736842105263</v>
      </c>
      <c r="P17" s="348">
        <f>'[5]I PÓŁROCZE (2)'!AK15</f>
        <v>2</v>
      </c>
      <c r="Q17" s="349">
        <f t="shared" si="7"/>
        <v>3.2894736842105261E-3</v>
      </c>
      <c r="R17" s="348">
        <f>'[5]I PÓŁROCZE (2)'!AM15</f>
        <v>31</v>
      </c>
      <c r="S17" s="349">
        <f t="shared" si="8"/>
        <v>5.0986842105263157E-2</v>
      </c>
    </row>
    <row r="18" spans="1:19" s="10" customFormat="1" ht="21" customHeight="1">
      <c r="A18" s="264">
        <v>3</v>
      </c>
      <c r="B18" s="213" t="s">
        <v>40</v>
      </c>
      <c r="C18" s="216">
        <f>'[5]I PÓŁROCZE (2)'!X16</f>
        <v>992</v>
      </c>
      <c r="D18" s="348">
        <f>'[5]I PÓŁROCZE (2)'!Y16</f>
        <v>394</v>
      </c>
      <c r="E18" s="349">
        <f t="shared" si="1"/>
        <v>0.39717741935483869</v>
      </c>
      <c r="F18" s="348">
        <f>'[5]I PÓŁROCZE (2)'!AA16</f>
        <v>197</v>
      </c>
      <c r="G18" s="349">
        <f t="shared" si="2"/>
        <v>0.19858870967741934</v>
      </c>
      <c r="H18" s="348">
        <f>'[5]I PÓŁROCZE (2)'!AC16</f>
        <v>392</v>
      </c>
      <c r="I18" s="349">
        <f t="shared" si="3"/>
        <v>0.39516129032258063</v>
      </c>
      <c r="J18" s="348">
        <f>'[5]I PÓŁROCZE (2)'!AE16</f>
        <v>247</v>
      </c>
      <c r="K18" s="349">
        <f t="shared" si="4"/>
        <v>0.24899193548387097</v>
      </c>
      <c r="L18" s="348">
        <f>'[5]I PÓŁROCZE (2)'!AG16</f>
        <v>1</v>
      </c>
      <c r="M18" s="349">
        <f t="shared" si="5"/>
        <v>1.0080645161290322E-3</v>
      </c>
      <c r="N18" s="348">
        <f>'[5]I PÓŁROCZE (2)'!AI16</f>
        <v>225</v>
      </c>
      <c r="O18" s="349">
        <f t="shared" si="6"/>
        <v>0.22681451612903225</v>
      </c>
      <c r="P18" s="348">
        <f>'[5]I PÓŁROCZE (2)'!AK16</f>
        <v>3</v>
      </c>
      <c r="Q18" s="349">
        <f t="shared" si="7"/>
        <v>3.0241935483870967E-3</v>
      </c>
      <c r="R18" s="348">
        <f>'[5]I PÓŁROCZE (2)'!AM16</f>
        <v>40</v>
      </c>
      <c r="S18" s="349">
        <f t="shared" si="8"/>
        <v>4.0322580645161289E-2</v>
      </c>
    </row>
    <row r="19" spans="1:19" s="389" customFormat="1" ht="21" customHeight="1">
      <c r="A19" s="264">
        <v>4</v>
      </c>
      <c r="B19" s="213" t="s">
        <v>41</v>
      </c>
      <c r="C19" s="216">
        <f>'[5]I PÓŁROCZE (2)'!X17</f>
        <v>726</v>
      </c>
      <c r="D19" s="348">
        <f>'[5]I PÓŁROCZE (2)'!Y17</f>
        <v>301</v>
      </c>
      <c r="E19" s="349">
        <f t="shared" si="1"/>
        <v>0.41460055096418735</v>
      </c>
      <c r="F19" s="348">
        <f>'[5]I PÓŁROCZE (2)'!AA17</f>
        <v>129</v>
      </c>
      <c r="G19" s="349">
        <f t="shared" si="2"/>
        <v>0.17768595041322313</v>
      </c>
      <c r="H19" s="348">
        <f>'[5]I PÓŁROCZE (2)'!AC17</f>
        <v>303</v>
      </c>
      <c r="I19" s="349">
        <f t="shared" si="3"/>
        <v>0.41735537190082644</v>
      </c>
      <c r="J19" s="348">
        <f>'[5]I PÓŁROCZE (2)'!AE17</f>
        <v>200</v>
      </c>
      <c r="K19" s="349">
        <f t="shared" si="4"/>
        <v>0.27548209366391185</v>
      </c>
      <c r="L19" s="348">
        <f>'[5]I PÓŁROCZE (2)'!AG17</f>
        <v>1</v>
      </c>
      <c r="M19" s="349">
        <f t="shared" si="5"/>
        <v>1.3774104683195593E-3</v>
      </c>
      <c r="N19" s="348">
        <f>'[5]I PÓŁROCZE (2)'!AI17</f>
        <v>124</v>
      </c>
      <c r="O19" s="349">
        <f t="shared" si="6"/>
        <v>0.17079889807162535</v>
      </c>
      <c r="P19" s="348">
        <f>'[5]I PÓŁROCZE (2)'!AK17</f>
        <v>0</v>
      </c>
      <c r="Q19" s="349">
        <f t="shared" si="7"/>
        <v>0</v>
      </c>
      <c r="R19" s="348">
        <f>'[5]I PÓŁROCZE (2)'!AM17</f>
        <v>42</v>
      </c>
      <c r="S19" s="349">
        <f t="shared" si="8"/>
        <v>5.7851239669421489E-2</v>
      </c>
    </row>
    <row r="20" spans="1:19" s="20" customFormat="1" ht="21" customHeight="1">
      <c r="A20" s="264">
        <v>5</v>
      </c>
      <c r="B20" s="213" t="s">
        <v>44</v>
      </c>
      <c r="C20" s="216">
        <f>'[5]I PÓŁROCZE (2)'!X18</f>
        <v>365</v>
      </c>
      <c r="D20" s="348">
        <f>'[5]I PÓŁROCZE (2)'!Y18</f>
        <v>143</v>
      </c>
      <c r="E20" s="349">
        <f t="shared" si="1"/>
        <v>0.39178082191780822</v>
      </c>
      <c r="F20" s="348">
        <f>'[5]I PÓŁROCZE (2)'!AA18</f>
        <v>66</v>
      </c>
      <c r="G20" s="349">
        <f t="shared" si="2"/>
        <v>0.18082191780821918</v>
      </c>
      <c r="H20" s="348">
        <f>'[5]I PÓŁROCZE (2)'!AC18</f>
        <v>133</v>
      </c>
      <c r="I20" s="349">
        <f t="shared" si="3"/>
        <v>0.36438356164383562</v>
      </c>
      <c r="J20" s="348">
        <f>'[5]I PÓŁROCZE (2)'!AE18</f>
        <v>147</v>
      </c>
      <c r="K20" s="349">
        <f t="shared" si="4"/>
        <v>0.40273972602739727</v>
      </c>
      <c r="L20" s="348">
        <f>'[5]I PÓŁROCZE (2)'!AG18</f>
        <v>0</v>
      </c>
      <c r="M20" s="349">
        <f t="shared" si="5"/>
        <v>0</v>
      </c>
      <c r="N20" s="348">
        <f>'[5]I PÓŁROCZE (2)'!AI18</f>
        <v>21</v>
      </c>
      <c r="O20" s="349">
        <f t="shared" si="6"/>
        <v>5.7534246575342465E-2</v>
      </c>
      <c r="P20" s="348">
        <f>'[5]I PÓŁROCZE (2)'!AK18</f>
        <v>0</v>
      </c>
      <c r="Q20" s="349">
        <f t="shared" si="7"/>
        <v>0</v>
      </c>
      <c r="R20" s="348">
        <f>'[5]I PÓŁROCZE (2)'!AM18</f>
        <v>15</v>
      </c>
      <c r="S20" s="349">
        <f t="shared" si="8"/>
        <v>4.1095890410958902E-2</v>
      </c>
    </row>
    <row r="21" spans="1:19" s="13" customFormat="1" ht="21" customHeight="1">
      <c r="A21" s="519" t="s">
        <v>1565</v>
      </c>
      <c r="B21" s="519"/>
      <c r="C21" s="221">
        <f>C22+C28+C35+C44+C49+C56</f>
        <v>27178</v>
      </c>
      <c r="D21" s="221">
        <f t="shared" ref="D21:R21" si="13">D22+D28+D35+D44+D49+D56</f>
        <v>13991</v>
      </c>
      <c r="E21" s="72">
        <f t="shared" si="1"/>
        <v>0.51479137537714326</v>
      </c>
      <c r="F21" s="221">
        <f t="shared" si="13"/>
        <v>7762</v>
      </c>
      <c r="G21" s="72">
        <f t="shared" si="2"/>
        <v>0.28559864596364709</v>
      </c>
      <c r="H21" s="221">
        <f t="shared" si="13"/>
        <v>10566</v>
      </c>
      <c r="I21" s="72">
        <f t="shared" si="3"/>
        <v>0.38877032894252705</v>
      </c>
      <c r="J21" s="221">
        <f t="shared" si="13"/>
        <v>5862</v>
      </c>
      <c r="K21" s="72">
        <f t="shared" si="4"/>
        <v>0.21568916035028332</v>
      </c>
      <c r="L21" s="221">
        <f t="shared" si="13"/>
        <v>287</v>
      </c>
      <c r="M21" s="72">
        <f t="shared" si="5"/>
        <v>1.0560011774229156E-2</v>
      </c>
      <c r="N21" s="221">
        <f t="shared" si="13"/>
        <v>4142</v>
      </c>
      <c r="O21" s="72">
        <f t="shared" si="6"/>
        <v>0.15240267863713297</v>
      </c>
      <c r="P21" s="221">
        <f t="shared" si="13"/>
        <v>55</v>
      </c>
      <c r="Q21" s="72">
        <f t="shared" si="7"/>
        <v>2.0236956361763189E-3</v>
      </c>
      <c r="R21" s="221">
        <f t="shared" si="13"/>
        <v>1105</v>
      </c>
      <c r="S21" s="72">
        <f t="shared" si="8"/>
        <v>4.0657885054087864E-2</v>
      </c>
    </row>
    <row r="22" spans="1:19" s="389" customFormat="1" ht="21" customHeight="1">
      <c r="A22" s="516" t="s">
        <v>1557</v>
      </c>
      <c r="B22" s="516"/>
      <c r="C22" s="227">
        <f>SUM(C23:C27)</f>
        <v>4554</v>
      </c>
      <c r="D22" s="227">
        <f t="shared" ref="D22:R22" si="14">SUM(D23:D27)</f>
        <v>2326</v>
      </c>
      <c r="E22" s="234">
        <f t="shared" si="1"/>
        <v>0.51075977162933683</v>
      </c>
      <c r="F22" s="227">
        <f t="shared" si="14"/>
        <v>1299</v>
      </c>
      <c r="G22" s="234">
        <f t="shared" si="2"/>
        <v>0.2852437417654809</v>
      </c>
      <c r="H22" s="227">
        <f t="shared" si="14"/>
        <v>1777</v>
      </c>
      <c r="I22" s="234">
        <f t="shared" si="3"/>
        <v>0.3902064119455424</v>
      </c>
      <c r="J22" s="227">
        <f t="shared" si="14"/>
        <v>1094</v>
      </c>
      <c r="K22" s="234">
        <f t="shared" si="4"/>
        <v>0.24022837066315328</v>
      </c>
      <c r="L22" s="227">
        <f t="shared" si="14"/>
        <v>55</v>
      </c>
      <c r="M22" s="234">
        <f t="shared" si="5"/>
        <v>1.2077294685990338E-2</v>
      </c>
      <c r="N22" s="227">
        <f t="shared" si="14"/>
        <v>593</v>
      </c>
      <c r="O22" s="234">
        <f t="shared" si="6"/>
        <v>0.13021519543258675</v>
      </c>
      <c r="P22" s="227">
        <f t="shared" si="14"/>
        <v>8</v>
      </c>
      <c r="Q22" s="234">
        <f t="shared" si="7"/>
        <v>1.756697408871322E-3</v>
      </c>
      <c r="R22" s="227">
        <f t="shared" si="14"/>
        <v>158</v>
      </c>
      <c r="S22" s="234">
        <f t="shared" si="8"/>
        <v>3.4694773825208608E-2</v>
      </c>
    </row>
    <row r="23" spans="1:19" s="10" customFormat="1" ht="21" customHeight="1">
      <c r="A23" s="264">
        <v>1</v>
      </c>
      <c r="B23" s="213" t="s">
        <v>12</v>
      </c>
      <c r="C23" s="216">
        <f>'[5]I PÓŁROCZE (2)'!X21</f>
        <v>1173</v>
      </c>
      <c r="D23" s="348">
        <f>'[5]I PÓŁROCZE (2)'!Y21</f>
        <v>545</v>
      </c>
      <c r="E23" s="349">
        <f t="shared" si="1"/>
        <v>0.46462063086104005</v>
      </c>
      <c r="F23" s="348">
        <f>'[5]I PÓŁROCZE (2)'!AA21</f>
        <v>287</v>
      </c>
      <c r="G23" s="349">
        <f t="shared" si="2"/>
        <v>0.24467178175618073</v>
      </c>
      <c r="H23" s="348">
        <f>'[5]I PÓŁROCZE (2)'!AC21</f>
        <v>443</v>
      </c>
      <c r="I23" s="349">
        <f t="shared" si="3"/>
        <v>0.37766410912190962</v>
      </c>
      <c r="J23" s="348">
        <f>'[5]I PÓŁROCZE (2)'!AE21</f>
        <v>355</v>
      </c>
      <c r="K23" s="349">
        <f t="shared" si="4"/>
        <v>0.30264279624893436</v>
      </c>
      <c r="L23" s="348">
        <f>'[5]I PÓŁROCZE (2)'!AG21</f>
        <v>0</v>
      </c>
      <c r="M23" s="349">
        <f t="shared" si="5"/>
        <v>0</v>
      </c>
      <c r="N23" s="348">
        <f>'[5]I PÓŁROCZE (2)'!AI21</f>
        <v>125</v>
      </c>
      <c r="O23" s="349">
        <f t="shared" si="6"/>
        <v>0.10656436487638533</v>
      </c>
      <c r="P23" s="348">
        <f>'[5]I PÓŁROCZE (2)'!AK21</f>
        <v>0</v>
      </c>
      <c r="Q23" s="349">
        <f t="shared" si="7"/>
        <v>0</v>
      </c>
      <c r="R23" s="348">
        <f>'[5]I PÓŁROCZE (2)'!AM21</f>
        <v>40</v>
      </c>
      <c r="S23" s="349">
        <f t="shared" si="8"/>
        <v>3.4100596760443309E-2</v>
      </c>
    </row>
    <row r="24" spans="1:19" s="389" customFormat="1" ht="21" customHeight="1">
      <c r="A24" s="264">
        <v>2</v>
      </c>
      <c r="B24" s="213" t="s">
        <v>13</v>
      </c>
      <c r="C24" s="216">
        <f>'[5]I PÓŁROCZE (2)'!X22</f>
        <v>816</v>
      </c>
      <c r="D24" s="348">
        <f>'[5]I PÓŁROCZE (2)'!Y22</f>
        <v>455</v>
      </c>
      <c r="E24" s="349">
        <f t="shared" si="1"/>
        <v>0.55759803921568629</v>
      </c>
      <c r="F24" s="348">
        <f>'[5]I PÓŁROCZE (2)'!AA22</f>
        <v>236</v>
      </c>
      <c r="G24" s="349">
        <f t="shared" si="2"/>
        <v>0.28921568627450983</v>
      </c>
      <c r="H24" s="348">
        <f>'[5]I PÓŁROCZE (2)'!AC22</f>
        <v>215</v>
      </c>
      <c r="I24" s="349">
        <f t="shared" si="3"/>
        <v>0.26348039215686275</v>
      </c>
      <c r="J24" s="348">
        <f>'[5]I PÓŁROCZE (2)'!AE22</f>
        <v>200</v>
      </c>
      <c r="K24" s="349">
        <f t="shared" si="4"/>
        <v>0.24509803921568626</v>
      </c>
      <c r="L24" s="348">
        <f>'[5]I PÓŁROCZE (2)'!AG22</f>
        <v>0</v>
      </c>
      <c r="M24" s="349">
        <f t="shared" si="5"/>
        <v>0</v>
      </c>
      <c r="N24" s="348">
        <f>'[5]I PÓŁROCZE (2)'!AI22</f>
        <v>99</v>
      </c>
      <c r="O24" s="349">
        <f t="shared" si="6"/>
        <v>0.12132352941176471</v>
      </c>
      <c r="P24" s="348">
        <f>'[5]I PÓŁROCZE (2)'!AK22</f>
        <v>2</v>
      </c>
      <c r="Q24" s="349">
        <f t="shared" si="7"/>
        <v>2.4509803921568627E-3</v>
      </c>
      <c r="R24" s="348">
        <f>'[5]I PÓŁROCZE (2)'!AM22</f>
        <v>42</v>
      </c>
      <c r="S24" s="349">
        <f t="shared" si="8"/>
        <v>5.1470588235294115E-2</v>
      </c>
    </row>
    <row r="25" spans="1:19" s="389" customFormat="1" ht="21" customHeight="1">
      <c r="A25" s="264">
        <v>3</v>
      </c>
      <c r="B25" s="213" t="s">
        <v>15</v>
      </c>
      <c r="C25" s="216">
        <f>'[5]I PÓŁROCZE (2)'!X23</f>
        <v>1026</v>
      </c>
      <c r="D25" s="348">
        <f>'[5]I PÓŁROCZE (2)'!Y23</f>
        <v>529</v>
      </c>
      <c r="E25" s="349">
        <f t="shared" si="1"/>
        <v>0.51559454191033138</v>
      </c>
      <c r="F25" s="348">
        <f>'[5]I PÓŁROCZE (2)'!AA23</f>
        <v>292</v>
      </c>
      <c r="G25" s="349">
        <f t="shared" si="2"/>
        <v>0.28460038986354774</v>
      </c>
      <c r="H25" s="348">
        <f>'[5]I PÓŁROCZE (2)'!AC23</f>
        <v>424</v>
      </c>
      <c r="I25" s="349">
        <f t="shared" si="3"/>
        <v>0.41325536062378165</v>
      </c>
      <c r="J25" s="348">
        <f>'[5]I PÓŁROCZE (2)'!AE23</f>
        <v>243</v>
      </c>
      <c r="K25" s="349">
        <f t="shared" si="4"/>
        <v>0.23684210526315788</v>
      </c>
      <c r="L25" s="348">
        <f>'[5]I PÓŁROCZE (2)'!AG23</f>
        <v>0</v>
      </c>
      <c r="M25" s="349">
        <f t="shared" si="5"/>
        <v>0</v>
      </c>
      <c r="N25" s="348">
        <f>'[5]I PÓŁROCZE (2)'!AI23</f>
        <v>127</v>
      </c>
      <c r="O25" s="349">
        <f t="shared" si="6"/>
        <v>0.12378167641325535</v>
      </c>
      <c r="P25" s="348">
        <f>'[5]I PÓŁROCZE (2)'!AK23</f>
        <v>3</v>
      </c>
      <c r="Q25" s="349">
        <f t="shared" si="7"/>
        <v>2.9239766081871343E-3</v>
      </c>
      <c r="R25" s="348">
        <f>'[5]I PÓŁROCZE (2)'!AM23</f>
        <v>35</v>
      </c>
      <c r="S25" s="349">
        <f t="shared" si="8"/>
        <v>3.4113060428849901E-2</v>
      </c>
    </row>
    <row r="26" spans="1:19" s="389" customFormat="1" ht="21" customHeight="1">
      <c r="A26" s="264">
        <v>4</v>
      </c>
      <c r="B26" s="213" t="s">
        <v>42</v>
      </c>
      <c r="C26" s="216">
        <f>'[5]I PÓŁROCZE (2)'!X24</f>
        <v>831</v>
      </c>
      <c r="D26" s="348">
        <f>'[5]I PÓŁROCZE (2)'!Y24</f>
        <v>478</v>
      </c>
      <c r="E26" s="349">
        <f t="shared" si="1"/>
        <v>0.5752105896510229</v>
      </c>
      <c r="F26" s="348">
        <f>'[5]I PÓŁROCZE (2)'!AA24</f>
        <v>307</v>
      </c>
      <c r="G26" s="349">
        <f t="shared" si="2"/>
        <v>0.3694344163658243</v>
      </c>
      <c r="H26" s="348">
        <f>'[5]I PÓŁROCZE (2)'!AC24</f>
        <v>346</v>
      </c>
      <c r="I26" s="349">
        <f t="shared" si="3"/>
        <v>0.41636582430806257</v>
      </c>
      <c r="J26" s="348">
        <f>'[5]I PÓŁROCZE (2)'!AE24</f>
        <v>118</v>
      </c>
      <c r="K26" s="349">
        <f t="shared" si="4"/>
        <v>0.14199759326113118</v>
      </c>
      <c r="L26" s="348">
        <f>'[5]I PÓŁROCZE (2)'!AG24</f>
        <v>52</v>
      </c>
      <c r="M26" s="349">
        <f t="shared" si="5"/>
        <v>6.2575210589651029E-2</v>
      </c>
      <c r="N26" s="348">
        <f>'[5]I PÓŁROCZE (2)'!AI24</f>
        <v>158</v>
      </c>
      <c r="O26" s="349">
        <f t="shared" si="6"/>
        <v>0.19013237063778579</v>
      </c>
      <c r="P26" s="348">
        <f>'[5]I PÓŁROCZE (2)'!AK24</f>
        <v>1</v>
      </c>
      <c r="Q26" s="349">
        <f t="shared" si="7"/>
        <v>1.2033694344163659E-3</v>
      </c>
      <c r="R26" s="348">
        <f>'[5]I PÓŁROCZE (2)'!AM24</f>
        <v>21</v>
      </c>
      <c r="S26" s="349">
        <f t="shared" si="8"/>
        <v>2.5270758122743681E-2</v>
      </c>
    </row>
    <row r="27" spans="1:19" s="389" customFormat="1" ht="21" customHeight="1">
      <c r="A27" s="264">
        <v>5</v>
      </c>
      <c r="B27" s="213" t="s">
        <v>61</v>
      </c>
      <c r="C27" s="216">
        <f>'[5]I PÓŁROCZE (2)'!X25</f>
        <v>708</v>
      </c>
      <c r="D27" s="348">
        <f>'[5]I PÓŁROCZE (2)'!Y25</f>
        <v>319</v>
      </c>
      <c r="E27" s="349">
        <f t="shared" si="1"/>
        <v>0.45056497175141241</v>
      </c>
      <c r="F27" s="348">
        <f>'[5]I PÓŁROCZE (2)'!AA25</f>
        <v>177</v>
      </c>
      <c r="G27" s="349">
        <f t="shared" si="2"/>
        <v>0.25</v>
      </c>
      <c r="H27" s="348">
        <f>'[5]I PÓŁROCZE (2)'!AC25</f>
        <v>349</v>
      </c>
      <c r="I27" s="349">
        <f t="shared" si="3"/>
        <v>0.49293785310734461</v>
      </c>
      <c r="J27" s="348">
        <f>'[5]I PÓŁROCZE (2)'!AE25</f>
        <v>178</v>
      </c>
      <c r="K27" s="349">
        <f t="shared" si="4"/>
        <v>0.25141242937853109</v>
      </c>
      <c r="L27" s="348">
        <f>'[5]I PÓŁROCZE (2)'!AG25</f>
        <v>3</v>
      </c>
      <c r="M27" s="349">
        <f t="shared" si="5"/>
        <v>4.2372881355932203E-3</v>
      </c>
      <c r="N27" s="348">
        <f>'[5]I PÓŁROCZE (2)'!AI25</f>
        <v>84</v>
      </c>
      <c r="O27" s="349">
        <f t="shared" si="6"/>
        <v>0.11864406779661017</v>
      </c>
      <c r="P27" s="348">
        <f>'[5]I PÓŁROCZE (2)'!AK25</f>
        <v>2</v>
      </c>
      <c r="Q27" s="349">
        <f t="shared" si="7"/>
        <v>2.8248587570621469E-3</v>
      </c>
      <c r="R27" s="348">
        <f>'[5]I PÓŁROCZE (2)'!AM25</f>
        <v>20</v>
      </c>
      <c r="S27" s="349">
        <f t="shared" si="8"/>
        <v>2.8248587570621469E-2</v>
      </c>
    </row>
    <row r="28" spans="1:19" s="19" customFormat="1" ht="21" customHeight="1">
      <c r="A28" s="516" t="s">
        <v>1558</v>
      </c>
      <c r="B28" s="516"/>
      <c r="C28" s="227">
        <f>SUM(C29:C34)</f>
        <v>4113</v>
      </c>
      <c r="D28" s="227">
        <f>SUM(D29:D34)</f>
        <v>2435</v>
      </c>
      <c r="E28" s="234">
        <f t="shared" si="1"/>
        <v>0.59202528567955259</v>
      </c>
      <c r="F28" s="227">
        <f>SUM(F29:F34)</f>
        <v>1453</v>
      </c>
      <c r="G28" s="234">
        <f t="shared" si="2"/>
        <v>0.35327011913445172</v>
      </c>
      <c r="H28" s="227">
        <f>SUM(H29:H34)</f>
        <v>1380</v>
      </c>
      <c r="I28" s="234">
        <f t="shared" si="3"/>
        <v>0.33552151714077316</v>
      </c>
      <c r="J28" s="227">
        <f>SUM(J29:J34)</f>
        <v>724</v>
      </c>
      <c r="K28" s="234">
        <f t="shared" si="4"/>
        <v>0.17602723073182591</v>
      </c>
      <c r="L28" s="227">
        <f>SUM(L29:L34)</f>
        <v>19</v>
      </c>
      <c r="M28" s="234">
        <f t="shared" si="5"/>
        <v>4.6194991490396305E-3</v>
      </c>
      <c r="N28" s="227">
        <f>SUM(N29:N34)</f>
        <v>629</v>
      </c>
      <c r="O28" s="234">
        <f t="shared" si="6"/>
        <v>0.15292973498662776</v>
      </c>
      <c r="P28" s="227">
        <f>SUM(P29:P34)</f>
        <v>17</v>
      </c>
      <c r="Q28" s="234">
        <f t="shared" si="7"/>
        <v>4.133236080719669E-3</v>
      </c>
      <c r="R28" s="227">
        <f>SUM(R29:R34)</f>
        <v>188</v>
      </c>
      <c r="S28" s="234">
        <f t="shared" si="8"/>
        <v>4.5708728422076343E-2</v>
      </c>
    </row>
    <row r="29" spans="1:19" ht="21" customHeight="1">
      <c r="A29" s="264">
        <v>1</v>
      </c>
      <c r="B29" s="213" t="s">
        <v>17</v>
      </c>
      <c r="C29" s="216">
        <f>'[5]I PÓŁROCZE (2)'!X27</f>
        <v>660</v>
      </c>
      <c r="D29" s="348">
        <f>'[5]I PÓŁROCZE (2)'!Y27</f>
        <v>356</v>
      </c>
      <c r="E29" s="349">
        <f t="shared" si="1"/>
        <v>0.53939393939393943</v>
      </c>
      <c r="F29" s="348">
        <f>'[5]I PÓŁROCZE (2)'!AA27</f>
        <v>217</v>
      </c>
      <c r="G29" s="349">
        <f t="shared" si="2"/>
        <v>0.3287878787878788</v>
      </c>
      <c r="H29" s="348">
        <f>'[5]I PÓŁROCZE (2)'!AC27</f>
        <v>315</v>
      </c>
      <c r="I29" s="349">
        <f t="shared" si="3"/>
        <v>0.47727272727272729</v>
      </c>
      <c r="J29" s="348">
        <f>'[5]I PÓŁROCZE (2)'!AE27</f>
        <v>134</v>
      </c>
      <c r="K29" s="349">
        <f t="shared" si="4"/>
        <v>0.20303030303030303</v>
      </c>
      <c r="L29" s="348">
        <f>'[5]I PÓŁROCZE (2)'!AG27</f>
        <v>0</v>
      </c>
      <c r="M29" s="349">
        <f t="shared" si="5"/>
        <v>0</v>
      </c>
      <c r="N29" s="348">
        <f>'[5]I PÓŁROCZE (2)'!AI27</f>
        <v>73</v>
      </c>
      <c r="O29" s="349">
        <f t="shared" si="6"/>
        <v>0.11060606060606061</v>
      </c>
      <c r="P29" s="348">
        <f>'[5]I PÓŁROCZE (2)'!AK27</f>
        <v>0</v>
      </c>
      <c r="Q29" s="349">
        <f t="shared" si="7"/>
        <v>0</v>
      </c>
      <c r="R29" s="348">
        <f>'[5]I PÓŁROCZE (2)'!AM27</f>
        <v>22</v>
      </c>
      <c r="S29" s="349">
        <f t="shared" si="8"/>
        <v>3.3333333333333333E-2</v>
      </c>
    </row>
    <row r="30" spans="1:19" s="389" customFormat="1" ht="21" customHeight="1">
      <c r="A30" s="264">
        <v>2</v>
      </c>
      <c r="B30" s="213" t="s">
        <v>18</v>
      </c>
      <c r="C30" s="216">
        <f>'[5]I PÓŁROCZE (2)'!X28</f>
        <v>918</v>
      </c>
      <c r="D30" s="348">
        <f>'[5]I PÓŁROCZE (2)'!Y28</f>
        <v>568</v>
      </c>
      <c r="E30" s="349">
        <f t="shared" si="1"/>
        <v>0.61873638344226578</v>
      </c>
      <c r="F30" s="348">
        <f>'[5]I PÓŁROCZE (2)'!AA28</f>
        <v>311</v>
      </c>
      <c r="G30" s="349">
        <f t="shared" si="2"/>
        <v>0.33877995642701525</v>
      </c>
      <c r="H30" s="348">
        <f>'[5]I PÓŁROCZE (2)'!AC28</f>
        <v>354</v>
      </c>
      <c r="I30" s="349">
        <f t="shared" si="3"/>
        <v>0.38562091503267976</v>
      </c>
      <c r="J30" s="348">
        <f>'[5]I PÓŁROCZE (2)'!AE28</f>
        <v>158</v>
      </c>
      <c r="K30" s="349">
        <f t="shared" si="4"/>
        <v>0.17211328976034859</v>
      </c>
      <c r="L30" s="348">
        <f>'[5]I PÓŁROCZE (2)'!AG28</f>
        <v>0</v>
      </c>
      <c r="M30" s="349">
        <f t="shared" si="5"/>
        <v>0</v>
      </c>
      <c r="N30" s="348">
        <f>'[5]I PÓŁROCZE (2)'!AI28</f>
        <v>119</v>
      </c>
      <c r="O30" s="349">
        <f t="shared" si="6"/>
        <v>0.12962962962962962</v>
      </c>
      <c r="P30" s="348">
        <f>'[5]I PÓŁROCZE (2)'!AK28</f>
        <v>4</v>
      </c>
      <c r="Q30" s="349">
        <f t="shared" si="7"/>
        <v>4.3572984749455342E-3</v>
      </c>
      <c r="R30" s="348">
        <f>'[5]I PÓŁROCZE (2)'!AM28</f>
        <v>31</v>
      </c>
      <c r="S30" s="349">
        <f t="shared" si="8"/>
        <v>3.3769063180827889E-2</v>
      </c>
    </row>
    <row r="31" spans="1:19" s="389" customFormat="1" ht="21" customHeight="1">
      <c r="A31" s="264">
        <v>3</v>
      </c>
      <c r="B31" s="213" t="s">
        <v>20</v>
      </c>
      <c r="C31" s="216">
        <f>'[5]I PÓŁROCZE (2)'!X29</f>
        <v>668</v>
      </c>
      <c r="D31" s="348">
        <f>'[5]I PÓŁROCZE (2)'!Y29</f>
        <v>443</v>
      </c>
      <c r="E31" s="349">
        <f t="shared" si="1"/>
        <v>0.66317365269461082</v>
      </c>
      <c r="F31" s="348">
        <f>'[5]I PÓŁROCZE (2)'!AA29</f>
        <v>270</v>
      </c>
      <c r="G31" s="349">
        <f t="shared" si="2"/>
        <v>0.40419161676646709</v>
      </c>
      <c r="H31" s="348">
        <f>'[5]I PÓŁROCZE (2)'!AC29</f>
        <v>178</v>
      </c>
      <c r="I31" s="349">
        <f t="shared" si="3"/>
        <v>0.26646706586826346</v>
      </c>
      <c r="J31" s="348">
        <f>'[5]I PÓŁROCZE (2)'!AE29</f>
        <v>88</v>
      </c>
      <c r="K31" s="349">
        <f t="shared" si="4"/>
        <v>0.1317365269461078</v>
      </c>
      <c r="L31" s="348">
        <f>'[5]I PÓŁROCZE (2)'!AG29</f>
        <v>6</v>
      </c>
      <c r="M31" s="349">
        <f t="shared" si="5"/>
        <v>8.9820359281437123E-3</v>
      </c>
      <c r="N31" s="348">
        <f>'[5]I PÓŁROCZE (2)'!AI29</f>
        <v>119</v>
      </c>
      <c r="O31" s="349">
        <f t="shared" si="6"/>
        <v>0.17814371257485029</v>
      </c>
      <c r="P31" s="348">
        <f>'[5]I PÓŁROCZE (2)'!AK29</f>
        <v>5</v>
      </c>
      <c r="Q31" s="349">
        <f t="shared" si="7"/>
        <v>7.4850299401197605E-3</v>
      </c>
      <c r="R31" s="348">
        <f>'[5]I PÓŁROCZE (2)'!AM29</f>
        <v>39</v>
      </c>
      <c r="S31" s="349">
        <f t="shared" si="8"/>
        <v>5.8383233532934134E-2</v>
      </c>
    </row>
    <row r="32" spans="1:19" s="10" customFormat="1" ht="21" customHeight="1">
      <c r="A32" s="264">
        <v>4</v>
      </c>
      <c r="B32" s="213" t="s">
        <v>21</v>
      </c>
      <c r="C32" s="216">
        <f>'[5]I PÓŁROCZE (2)'!X30</f>
        <v>548</v>
      </c>
      <c r="D32" s="348">
        <f>'[5]I PÓŁROCZE (2)'!Y30</f>
        <v>313</v>
      </c>
      <c r="E32" s="349">
        <f t="shared" si="1"/>
        <v>0.57116788321167888</v>
      </c>
      <c r="F32" s="348">
        <f>'[5]I PÓŁROCZE (2)'!AA30</f>
        <v>203</v>
      </c>
      <c r="G32" s="349">
        <f t="shared" si="2"/>
        <v>0.37043795620437958</v>
      </c>
      <c r="H32" s="348">
        <f>'[5]I PÓŁROCZE (2)'!AC30</f>
        <v>162</v>
      </c>
      <c r="I32" s="349">
        <f t="shared" si="3"/>
        <v>0.29562043795620441</v>
      </c>
      <c r="J32" s="348">
        <f>'[5]I PÓŁROCZE (2)'!AE30</f>
        <v>90</v>
      </c>
      <c r="K32" s="349">
        <f t="shared" si="4"/>
        <v>0.16423357664233576</v>
      </c>
      <c r="L32" s="348">
        <f>'[5]I PÓŁROCZE (2)'!AG30</f>
        <v>0</v>
      </c>
      <c r="M32" s="349">
        <f t="shared" si="5"/>
        <v>0</v>
      </c>
      <c r="N32" s="348">
        <f>'[5]I PÓŁROCZE (2)'!AI30</f>
        <v>108</v>
      </c>
      <c r="O32" s="349">
        <f t="shared" si="6"/>
        <v>0.19708029197080293</v>
      </c>
      <c r="P32" s="348">
        <f>'[5]I PÓŁROCZE (2)'!AK30</f>
        <v>0</v>
      </c>
      <c r="Q32" s="349">
        <f t="shared" si="7"/>
        <v>0</v>
      </c>
      <c r="R32" s="348">
        <f>'[5]I PÓŁROCZE (2)'!AM30</f>
        <v>33</v>
      </c>
      <c r="S32" s="349">
        <f t="shared" si="8"/>
        <v>6.0218978102189784E-2</v>
      </c>
    </row>
    <row r="33" spans="1:19" s="389" customFormat="1" ht="21" customHeight="1">
      <c r="A33" s="264">
        <v>5</v>
      </c>
      <c r="B33" s="213" t="s">
        <v>47</v>
      </c>
      <c r="C33" s="216">
        <f>'[5]I PÓŁROCZE (2)'!X31</f>
        <v>675</v>
      </c>
      <c r="D33" s="348">
        <f>'[5]I PÓŁROCZE (2)'!Y31</f>
        <v>426</v>
      </c>
      <c r="E33" s="349">
        <f t="shared" si="1"/>
        <v>0.63111111111111107</v>
      </c>
      <c r="F33" s="348">
        <f>'[5]I PÓŁROCZE (2)'!AA31</f>
        <v>276</v>
      </c>
      <c r="G33" s="349">
        <f t="shared" si="2"/>
        <v>0.40888888888888891</v>
      </c>
      <c r="H33" s="348">
        <f>'[5]I PÓŁROCZE (2)'!AC31</f>
        <v>106</v>
      </c>
      <c r="I33" s="349">
        <f t="shared" si="3"/>
        <v>0.15703703703703703</v>
      </c>
      <c r="J33" s="348">
        <f>'[5]I PÓŁROCZE (2)'!AE31</f>
        <v>115</v>
      </c>
      <c r="K33" s="349">
        <f t="shared" si="4"/>
        <v>0.17037037037037037</v>
      </c>
      <c r="L33" s="348">
        <f>'[5]I PÓŁROCZE (2)'!AG31</f>
        <v>13</v>
      </c>
      <c r="M33" s="349">
        <f t="shared" si="5"/>
        <v>1.9259259259259261E-2</v>
      </c>
      <c r="N33" s="348">
        <f>'[5]I PÓŁROCZE (2)'!AI31</f>
        <v>127</v>
      </c>
      <c r="O33" s="349">
        <f t="shared" si="6"/>
        <v>0.18814814814814815</v>
      </c>
      <c r="P33" s="348">
        <f>'[5]I PÓŁROCZE (2)'!AK31</f>
        <v>8</v>
      </c>
      <c r="Q33" s="349">
        <f t="shared" si="7"/>
        <v>1.1851851851851851E-2</v>
      </c>
      <c r="R33" s="348">
        <f>'[5]I PÓŁROCZE (2)'!AM31</f>
        <v>29</v>
      </c>
      <c r="S33" s="349">
        <f t="shared" si="8"/>
        <v>4.296296296296296E-2</v>
      </c>
    </row>
    <row r="34" spans="1:19" s="19" customFormat="1" ht="21" customHeight="1">
      <c r="A34" s="263">
        <v>6</v>
      </c>
      <c r="B34" s="209" t="s">
        <v>19</v>
      </c>
      <c r="C34" s="216">
        <f>'[5]I PÓŁROCZE (2)'!X32</f>
        <v>644</v>
      </c>
      <c r="D34" s="216">
        <f>'[5]I PÓŁROCZE (2)'!Y32</f>
        <v>329</v>
      </c>
      <c r="E34" s="15">
        <f t="shared" si="1"/>
        <v>0.51086956521739135</v>
      </c>
      <c r="F34" s="216">
        <f>'[5]I PÓŁROCZE (2)'!AA32</f>
        <v>176</v>
      </c>
      <c r="G34" s="15">
        <f t="shared" si="2"/>
        <v>0.27329192546583853</v>
      </c>
      <c r="H34" s="216">
        <f>'[5]I PÓŁROCZE (2)'!AC32</f>
        <v>265</v>
      </c>
      <c r="I34" s="15">
        <f t="shared" si="3"/>
        <v>0.41149068322981369</v>
      </c>
      <c r="J34" s="216">
        <f>'[5]I PÓŁROCZE (2)'!AE32</f>
        <v>139</v>
      </c>
      <c r="K34" s="15">
        <f t="shared" si="4"/>
        <v>0.21583850931677018</v>
      </c>
      <c r="L34" s="216">
        <f>'[5]I PÓŁROCZE (2)'!AG32</f>
        <v>0</v>
      </c>
      <c r="M34" s="15">
        <f t="shared" si="5"/>
        <v>0</v>
      </c>
      <c r="N34" s="216">
        <f>'[5]I PÓŁROCZE (2)'!AI32</f>
        <v>83</v>
      </c>
      <c r="O34" s="15">
        <f t="shared" si="6"/>
        <v>0.12888198757763975</v>
      </c>
      <c r="P34" s="216">
        <f>'[5]I PÓŁROCZE (2)'!AK32</f>
        <v>0</v>
      </c>
      <c r="Q34" s="15">
        <f t="shared" si="7"/>
        <v>0</v>
      </c>
      <c r="R34" s="216">
        <f>'[5]I PÓŁROCZE (2)'!AM32</f>
        <v>34</v>
      </c>
      <c r="S34" s="15">
        <f t="shared" si="8"/>
        <v>5.2795031055900624E-2</v>
      </c>
    </row>
    <row r="35" spans="1:19" ht="21" customHeight="1">
      <c r="A35" s="516" t="s">
        <v>1559</v>
      </c>
      <c r="B35" s="516"/>
      <c r="C35" s="227">
        <f>SUM(C36:C43)</f>
        <v>8945</v>
      </c>
      <c r="D35" s="227">
        <f t="shared" ref="D35:R35" si="15">SUM(D36:D43)</f>
        <v>4056</v>
      </c>
      <c r="E35" s="234">
        <f t="shared" si="1"/>
        <v>0.45343767467859142</v>
      </c>
      <c r="F35" s="227">
        <f t="shared" si="15"/>
        <v>2139</v>
      </c>
      <c r="G35" s="234">
        <f t="shared" si="2"/>
        <v>0.23912800447177193</v>
      </c>
      <c r="H35" s="227">
        <f t="shared" si="15"/>
        <v>4017</v>
      </c>
      <c r="I35" s="234">
        <f t="shared" si="3"/>
        <v>0.4490776970374511</v>
      </c>
      <c r="J35" s="227">
        <f t="shared" si="15"/>
        <v>2088</v>
      </c>
      <c r="K35" s="234">
        <f t="shared" si="4"/>
        <v>0.23342649524874232</v>
      </c>
      <c r="L35" s="227">
        <f t="shared" si="15"/>
        <v>103</v>
      </c>
      <c r="M35" s="234">
        <f t="shared" si="5"/>
        <v>1.1514812744550029E-2</v>
      </c>
      <c r="N35" s="227">
        <f t="shared" si="15"/>
        <v>1418</v>
      </c>
      <c r="O35" s="234">
        <f t="shared" si="6"/>
        <v>0.15852431525992175</v>
      </c>
      <c r="P35" s="227">
        <f t="shared" si="15"/>
        <v>7</v>
      </c>
      <c r="Q35" s="234">
        <f t="shared" si="7"/>
        <v>7.8256008943543883E-4</v>
      </c>
      <c r="R35" s="227">
        <f t="shared" si="15"/>
        <v>352</v>
      </c>
      <c r="S35" s="234">
        <f t="shared" si="8"/>
        <v>3.9351593068753493E-2</v>
      </c>
    </row>
    <row r="36" spans="1:19" s="389" customFormat="1" ht="21" customHeight="1">
      <c r="A36" s="264">
        <v>1</v>
      </c>
      <c r="B36" s="213" t="s">
        <v>26</v>
      </c>
      <c r="C36" s="216">
        <f>'[5]I PÓŁROCZE (2)'!X34</f>
        <v>276</v>
      </c>
      <c r="D36" s="348">
        <f>'[5]I PÓŁROCZE (2)'!Y34</f>
        <v>175</v>
      </c>
      <c r="E36" s="349">
        <f t="shared" si="1"/>
        <v>0.63405797101449279</v>
      </c>
      <c r="F36" s="348">
        <f>'[5]I PÓŁROCZE (2)'!AA34</f>
        <v>102</v>
      </c>
      <c r="G36" s="349">
        <f t="shared" si="2"/>
        <v>0.36956521739130432</v>
      </c>
      <c r="H36" s="348">
        <f>'[5]I PÓŁROCZE (2)'!AC34</f>
        <v>57</v>
      </c>
      <c r="I36" s="349">
        <f t="shared" si="3"/>
        <v>0.20652173913043478</v>
      </c>
      <c r="J36" s="348">
        <f>'[5]I PÓŁROCZE (2)'!AE34</f>
        <v>56</v>
      </c>
      <c r="K36" s="349">
        <f t="shared" si="4"/>
        <v>0.20289855072463769</v>
      </c>
      <c r="L36" s="348">
        <f>'[5]I PÓŁROCZE (2)'!AG34</f>
        <v>1</v>
      </c>
      <c r="M36" s="349">
        <f t="shared" si="5"/>
        <v>3.6231884057971015E-3</v>
      </c>
      <c r="N36" s="348">
        <f>'[5]I PÓŁROCZE (2)'!AI34</f>
        <v>29</v>
      </c>
      <c r="O36" s="349">
        <f t="shared" si="6"/>
        <v>0.10507246376811594</v>
      </c>
      <c r="P36" s="348">
        <f>'[5]I PÓŁROCZE (2)'!AK34</f>
        <v>0</v>
      </c>
      <c r="Q36" s="349">
        <f t="shared" si="7"/>
        <v>0</v>
      </c>
      <c r="R36" s="348">
        <f>'[5]I PÓŁROCZE (2)'!AM34</f>
        <v>7</v>
      </c>
      <c r="S36" s="349">
        <f t="shared" si="8"/>
        <v>2.5362318840579712E-2</v>
      </c>
    </row>
    <row r="37" spans="1:19" s="10" customFormat="1" ht="21" customHeight="1">
      <c r="A37" s="264">
        <v>2</v>
      </c>
      <c r="B37" s="213" t="s">
        <v>27</v>
      </c>
      <c r="C37" s="216">
        <f>'[5]I PÓŁROCZE (2)'!X35</f>
        <v>691</v>
      </c>
      <c r="D37" s="348">
        <f>'[5]I PÓŁROCZE (2)'!Y35</f>
        <v>350</v>
      </c>
      <c r="E37" s="349">
        <f t="shared" si="1"/>
        <v>0.50651230101302458</v>
      </c>
      <c r="F37" s="348">
        <f>'[5]I PÓŁROCZE (2)'!AA35</f>
        <v>230</v>
      </c>
      <c r="G37" s="349">
        <f t="shared" si="2"/>
        <v>0.33285094066570187</v>
      </c>
      <c r="H37" s="348">
        <f>'[5]I PÓŁROCZE (2)'!AC35</f>
        <v>265</v>
      </c>
      <c r="I37" s="349">
        <f t="shared" si="3"/>
        <v>0.38350217076700432</v>
      </c>
      <c r="J37" s="348">
        <f>'[5]I PÓŁROCZE (2)'!AE35</f>
        <v>147</v>
      </c>
      <c r="K37" s="349">
        <f t="shared" si="4"/>
        <v>0.21273516642547033</v>
      </c>
      <c r="L37" s="348">
        <f>'[5]I PÓŁROCZE (2)'!AG35</f>
        <v>24</v>
      </c>
      <c r="M37" s="349">
        <f t="shared" si="5"/>
        <v>3.4732272069464547E-2</v>
      </c>
      <c r="N37" s="348">
        <f>'[5]I PÓŁROCZE (2)'!AI35</f>
        <v>103</v>
      </c>
      <c r="O37" s="349">
        <f t="shared" si="6"/>
        <v>0.14905933429811866</v>
      </c>
      <c r="P37" s="348">
        <f>'[5]I PÓŁROCZE (2)'!AK35</f>
        <v>1</v>
      </c>
      <c r="Q37" s="349">
        <f t="shared" si="7"/>
        <v>1.4471780028943559E-3</v>
      </c>
      <c r="R37" s="348">
        <f>'[5]I PÓŁROCZE (2)'!AM35</f>
        <v>25</v>
      </c>
      <c r="S37" s="349">
        <f t="shared" si="8"/>
        <v>3.6179450072358899E-2</v>
      </c>
    </row>
    <row r="38" spans="1:19" s="389" customFormat="1" ht="21" customHeight="1">
      <c r="A38" s="264">
        <v>3</v>
      </c>
      <c r="B38" s="213" t="s">
        <v>28</v>
      </c>
      <c r="C38" s="216">
        <f>'[5]I PÓŁROCZE (2)'!X36</f>
        <v>487</v>
      </c>
      <c r="D38" s="348">
        <f>'[5]I PÓŁROCZE (2)'!Y36</f>
        <v>263</v>
      </c>
      <c r="E38" s="349">
        <f t="shared" si="1"/>
        <v>0.54004106776180694</v>
      </c>
      <c r="F38" s="348">
        <f>'[5]I PÓŁROCZE (2)'!AA36</f>
        <v>144</v>
      </c>
      <c r="G38" s="349">
        <f t="shared" si="2"/>
        <v>0.29568788501026694</v>
      </c>
      <c r="H38" s="348">
        <f>'[5]I PÓŁROCZE (2)'!AC36</f>
        <v>195</v>
      </c>
      <c r="I38" s="349">
        <f t="shared" si="3"/>
        <v>0.40041067761806981</v>
      </c>
      <c r="J38" s="348">
        <f>'[5]I PÓŁROCZE (2)'!AE36</f>
        <v>94</v>
      </c>
      <c r="K38" s="349">
        <f t="shared" si="4"/>
        <v>0.19301848049281314</v>
      </c>
      <c r="L38" s="348">
        <f>'[5]I PÓŁROCZE (2)'!AG36</f>
        <v>29</v>
      </c>
      <c r="M38" s="349">
        <f t="shared" si="5"/>
        <v>5.9548254620123205E-2</v>
      </c>
      <c r="N38" s="348">
        <f>'[5]I PÓŁROCZE (2)'!AI36</f>
        <v>47</v>
      </c>
      <c r="O38" s="349">
        <f t="shared" si="6"/>
        <v>9.6509240246406572E-2</v>
      </c>
      <c r="P38" s="348">
        <f>'[5]I PÓŁROCZE (2)'!AK36</f>
        <v>1</v>
      </c>
      <c r="Q38" s="349">
        <f t="shared" si="7"/>
        <v>2.0533880903490761E-3</v>
      </c>
      <c r="R38" s="348">
        <f>'[5]I PÓŁROCZE (2)'!AM36</f>
        <v>17</v>
      </c>
      <c r="S38" s="349">
        <f t="shared" si="8"/>
        <v>3.4907597535934289E-2</v>
      </c>
    </row>
    <row r="39" spans="1:19" s="389" customFormat="1" ht="21" customHeight="1">
      <c r="A39" s="264">
        <v>4</v>
      </c>
      <c r="B39" s="213" t="s">
        <v>107</v>
      </c>
      <c r="C39" s="216">
        <f>'[5]I PÓŁROCZE (2)'!X37</f>
        <v>857</v>
      </c>
      <c r="D39" s="348">
        <f>'[5]I PÓŁROCZE (2)'!Y37</f>
        <v>416</v>
      </c>
      <c r="E39" s="349">
        <f t="shared" si="1"/>
        <v>0.48541423570595099</v>
      </c>
      <c r="F39" s="348">
        <f>'[5]I PÓŁROCZE (2)'!AA37</f>
        <v>224</v>
      </c>
      <c r="G39" s="349">
        <f t="shared" si="2"/>
        <v>0.26137689614935822</v>
      </c>
      <c r="H39" s="348">
        <f>'[5]I PÓŁROCZE (2)'!AC37</f>
        <v>363</v>
      </c>
      <c r="I39" s="349">
        <f t="shared" si="3"/>
        <v>0.42357059509918321</v>
      </c>
      <c r="J39" s="348">
        <f>'[5]I PÓŁROCZE (2)'!AE37</f>
        <v>231</v>
      </c>
      <c r="K39" s="349">
        <f t="shared" si="4"/>
        <v>0.26954492415402564</v>
      </c>
      <c r="L39" s="348">
        <f>'[5]I PÓŁROCZE (2)'!AG37</f>
        <v>4</v>
      </c>
      <c r="M39" s="349">
        <f t="shared" si="5"/>
        <v>4.6674445740956822E-3</v>
      </c>
      <c r="N39" s="348">
        <f>'[5]I PÓŁROCZE (2)'!AI37</f>
        <v>99</v>
      </c>
      <c r="O39" s="349">
        <f t="shared" si="6"/>
        <v>0.11551925320886815</v>
      </c>
      <c r="P39" s="348">
        <f>'[5]I PÓŁROCZE (2)'!AK37</f>
        <v>0</v>
      </c>
      <c r="Q39" s="349">
        <f t="shared" si="7"/>
        <v>0</v>
      </c>
      <c r="R39" s="348">
        <f>'[5]I PÓŁROCZE (2)'!AM37</f>
        <v>21</v>
      </c>
      <c r="S39" s="349">
        <f t="shared" si="8"/>
        <v>2.4504084014002333E-2</v>
      </c>
    </row>
    <row r="40" spans="1:19" s="389" customFormat="1" ht="21" customHeight="1">
      <c r="A40" s="264">
        <v>5</v>
      </c>
      <c r="B40" s="213" t="s">
        <v>29</v>
      </c>
      <c r="C40" s="216">
        <f>'[5]I PÓŁROCZE (2)'!X38</f>
        <v>2424</v>
      </c>
      <c r="D40" s="348">
        <f>'[5]I PÓŁROCZE (2)'!Y38</f>
        <v>1085</v>
      </c>
      <c r="E40" s="349">
        <f t="shared" si="1"/>
        <v>0.4476072607260726</v>
      </c>
      <c r="F40" s="348">
        <f>'[5]I PÓŁROCZE (2)'!AA38</f>
        <v>561</v>
      </c>
      <c r="G40" s="349">
        <f t="shared" si="2"/>
        <v>0.23143564356435645</v>
      </c>
      <c r="H40" s="348">
        <f>'[5]I PÓŁROCZE (2)'!AC38</f>
        <v>1178</v>
      </c>
      <c r="I40" s="349">
        <f t="shared" si="3"/>
        <v>0.485973597359736</v>
      </c>
      <c r="J40" s="348">
        <f>'[5]I PÓŁROCZE (2)'!AE38</f>
        <v>559</v>
      </c>
      <c r="K40" s="349">
        <f t="shared" si="4"/>
        <v>0.23061056105610561</v>
      </c>
      <c r="L40" s="348">
        <f>'[5]I PÓŁROCZE (2)'!AG38</f>
        <v>2</v>
      </c>
      <c r="M40" s="349">
        <f t="shared" si="5"/>
        <v>8.2508250825082509E-4</v>
      </c>
      <c r="N40" s="348">
        <f>'[5]I PÓŁROCZE (2)'!AI38</f>
        <v>395</v>
      </c>
      <c r="O40" s="349">
        <f t="shared" si="6"/>
        <v>0.16295379537953794</v>
      </c>
      <c r="P40" s="348">
        <f>'[5]I PÓŁROCZE (2)'!AK38</f>
        <v>2</v>
      </c>
      <c r="Q40" s="349">
        <f t="shared" si="7"/>
        <v>8.2508250825082509E-4</v>
      </c>
      <c r="R40" s="348">
        <f>'[5]I PÓŁROCZE (2)'!AM38</f>
        <v>79</v>
      </c>
      <c r="S40" s="349">
        <f t="shared" si="8"/>
        <v>3.259075907590759E-2</v>
      </c>
    </row>
    <row r="41" spans="1:19" s="389" customFormat="1" ht="21" customHeight="1">
      <c r="A41" s="264">
        <v>6</v>
      </c>
      <c r="B41" s="213" t="s">
        <v>30</v>
      </c>
      <c r="C41" s="216">
        <f>'[5]I PÓŁROCZE (2)'!X39</f>
        <v>1022</v>
      </c>
      <c r="D41" s="348">
        <f>'[5]I PÓŁROCZE (2)'!Y39</f>
        <v>426</v>
      </c>
      <c r="E41" s="349">
        <f t="shared" si="1"/>
        <v>0.41682974559686886</v>
      </c>
      <c r="F41" s="348">
        <f>'[5]I PÓŁROCZE (2)'!AA39</f>
        <v>221</v>
      </c>
      <c r="G41" s="349">
        <f t="shared" si="2"/>
        <v>0.21624266144814089</v>
      </c>
      <c r="H41" s="348">
        <f>'[5]I PÓŁROCZE (2)'!AC39</f>
        <v>526</v>
      </c>
      <c r="I41" s="349">
        <f t="shared" si="3"/>
        <v>0.51467710371819964</v>
      </c>
      <c r="J41" s="348">
        <f>'[5]I PÓŁROCZE (2)'!AE39</f>
        <v>264</v>
      </c>
      <c r="K41" s="349">
        <f t="shared" si="4"/>
        <v>0.2583170254403131</v>
      </c>
      <c r="L41" s="348">
        <f>'[5]I PÓŁROCZE (2)'!AG39</f>
        <v>0</v>
      </c>
      <c r="M41" s="349">
        <f t="shared" si="5"/>
        <v>0</v>
      </c>
      <c r="N41" s="348">
        <f>'[5]I PÓŁROCZE (2)'!AI39</f>
        <v>121</v>
      </c>
      <c r="O41" s="349">
        <f t="shared" si="6"/>
        <v>0.11839530332681017</v>
      </c>
      <c r="P41" s="348">
        <f>'[5]I PÓŁROCZE (2)'!AK39</f>
        <v>0</v>
      </c>
      <c r="Q41" s="349">
        <f t="shared" si="7"/>
        <v>0</v>
      </c>
      <c r="R41" s="348">
        <f>'[5]I PÓŁROCZE (2)'!AM39</f>
        <v>48</v>
      </c>
      <c r="S41" s="349">
        <f t="shared" si="8"/>
        <v>4.6966731898238745E-2</v>
      </c>
    </row>
    <row r="42" spans="1:19" s="389" customFormat="1" ht="21" customHeight="1">
      <c r="A42" s="264">
        <v>7</v>
      </c>
      <c r="B42" s="213" t="s">
        <v>31</v>
      </c>
      <c r="C42" s="216">
        <f>'[5]I PÓŁROCZE (2)'!X40</f>
        <v>487</v>
      </c>
      <c r="D42" s="348">
        <f>'[5]I PÓŁROCZE (2)'!Y40</f>
        <v>282</v>
      </c>
      <c r="E42" s="349">
        <f t="shared" si="1"/>
        <v>0.57905544147843946</v>
      </c>
      <c r="F42" s="348">
        <f>'[5]I PÓŁROCZE (2)'!AA40</f>
        <v>169</v>
      </c>
      <c r="G42" s="349">
        <f t="shared" si="2"/>
        <v>0.34702258726899382</v>
      </c>
      <c r="H42" s="348">
        <f>'[5]I PÓŁROCZE (2)'!AC40</f>
        <v>175</v>
      </c>
      <c r="I42" s="349">
        <f t="shared" si="3"/>
        <v>0.35934291581108829</v>
      </c>
      <c r="J42" s="348">
        <f>'[5]I PÓŁROCZE (2)'!AE40</f>
        <v>77</v>
      </c>
      <c r="K42" s="349">
        <f t="shared" si="4"/>
        <v>0.15811088295687886</v>
      </c>
      <c r="L42" s="348">
        <f>'[5]I PÓŁROCZE (2)'!AG40</f>
        <v>31</v>
      </c>
      <c r="M42" s="349">
        <f t="shared" si="5"/>
        <v>6.3655030800821355E-2</v>
      </c>
      <c r="N42" s="348">
        <f>'[5]I PÓŁROCZE (2)'!AI40</f>
        <v>90</v>
      </c>
      <c r="O42" s="349">
        <f t="shared" si="6"/>
        <v>0.18480492813141683</v>
      </c>
      <c r="P42" s="348">
        <f>'[5]I PÓŁROCZE (2)'!AK40</f>
        <v>1</v>
      </c>
      <c r="Q42" s="349">
        <f t="shared" si="7"/>
        <v>2.0533880903490761E-3</v>
      </c>
      <c r="R42" s="348">
        <f>'[5]I PÓŁROCZE (2)'!AM40</f>
        <v>8</v>
      </c>
      <c r="S42" s="349">
        <f t="shared" si="8"/>
        <v>1.6427104722792608E-2</v>
      </c>
    </row>
    <row r="43" spans="1:19" s="389" customFormat="1" ht="21" customHeight="1">
      <c r="A43" s="263">
        <v>8</v>
      </c>
      <c r="B43" s="209" t="s">
        <v>109</v>
      </c>
      <c r="C43" s="216">
        <f>'[5]I PÓŁROCZE (2)'!X41</f>
        <v>2701</v>
      </c>
      <c r="D43" s="216">
        <f>'[5]I PÓŁROCZE (2)'!Y41</f>
        <v>1059</v>
      </c>
      <c r="E43" s="15">
        <f t="shared" si="1"/>
        <v>0.3920770085153647</v>
      </c>
      <c r="F43" s="216">
        <f>'[5]I PÓŁROCZE (2)'!AA41</f>
        <v>488</v>
      </c>
      <c r="G43" s="15">
        <f t="shared" si="2"/>
        <v>0.18067382450944094</v>
      </c>
      <c r="H43" s="216">
        <f>'[5]I PÓŁROCZE (2)'!AC41</f>
        <v>1258</v>
      </c>
      <c r="I43" s="15">
        <f t="shared" si="3"/>
        <v>0.46575342465753422</v>
      </c>
      <c r="J43" s="216">
        <f>'[5]I PÓŁROCZE (2)'!AE41</f>
        <v>660</v>
      </c>
      <c r="K43" s="15">
        <f t="shared" si="4"/>
        <v>0.24435394298407997</v>
      </c>
      <c r="L43" s="216">
        <f>'[5]I PÓŁROCZE (2)'!AG41</f>
        <v>12</v>
      </c>
      <c r="M43" s="15">
        <f t="shared" si="5"/>
        <v>4.4427989633469087E-3</v>
      </c>
      <c r="N43" s="216">
        <f>'[5]I PÓŁROCZE (2)'!AI41</f>
        <v>534</v>
      </c>
      <c r="O43" s="15">
        <f t="shared" si="6"/>
        <v>0.19770455386893743</v>
      </c>
      <c r="P43" s="216">
        <f>'[5]I PÓŁROCZE (2)'!AK41</f>
        <v>2</v>
      </c>
      <c r="Q43" s="15">
        <f t="shared" si="7"/>
        <v>7.4046649389115145E-4</v>
      </c>
      <c r="R43" s="216">
        <f>'[5]I PÓŁROCZE (2)'!AM41</f>
        <v>147</v>
      </c>
      <c r="S43" s="15">
        <f t="shared" si="8"/>
        <v>5.442428730099963E-2</v>
      </c>
    </row>
    <row r="44" spans="1:19" s="389" customFormat="1" ht="21" customHeight="1">
      <c r="A44" s="516" t="s">
        <v>1566</v>
      </c>
      <c r="B44" s="516"/>
      <c r="C44" s="227">
        <f>SUM(C45:C48)</f>
        <v>4004</v>
      </c>
      <c r="D44" s="227">
        <f t="shared" ref="D44:R44" si="16">SUM(D45:D48)</f>
        <v>1930</v>
      </c>
      <c r="E44" s="234">
        <f t="shared" si="1"/>
        <v>0.48201798201798202</v>
      </c>
      <c r="F44" s="227">
        <f t="shared" si="16"/>
        <v>1011</v>
      </c>
      <c r="G44" s="234">
        <f t="shared" si="2"/>
        <v>0.25249750249750252</v>
      </c>
      <c r="H44" s="227">
        <f t="shared" si="16"/>
        <v>1607</v>
      </c>
      <c r="I44" s="234">
        <f t="shared" si="3"/>
        <v>0.40134865134865133</v>
      </c>
      <c r="J44" s="227">
        <f t="shared" si="16"/>
        <v>933</v>
      </c>
      <c r="K44" s="234">
        <f t="shared" si="4"/>
        <v>0.23301698301698301</v>
      </c>
      <c r="L44" s="227">
        <f t="shared" si="16"/>
        <v>30</v>
      </c>
      <c r="M44" s="234">
        <f t="shared" si="5"/>
        <v>7.4925074925074929E-3</v>
      </c>
      <c r="N44" s="227">
        <f t="shared" si="16"/>
        <v>582</v>
      </c>
      <c r="O44" s="234">
        <f t="shared" si="6"/>
        <v>0.14535464535464535</v>
      </c>
      <c r="P44" s="227">
        <f t="shared" si="16"/>
        <v>9</v>
      </c>
      <c r="Q44" s="234">
        <f t="shared" si="7"/>
        <v>2.247752247752248E-3</v>
      </c>
      <c r="R44" s="227">
        <f t="shared" si="16"/>
        <v>198</v>
      </c>
      <c r="S44" s="234">
        <f t="shared" si="8"/>
        <v>4.9450549450549448E-2</v>
      </c>
    </row>
    <row r="45" spans="1:19" s="389" customFormat="1" ht="21" customHeight="1">
      <c r="A45" s="264">
        <v>1</v>
      </c>
      <c r="B45" s="213" t="s">
        <v>22</v>
      </c>
      <c r="C45" s="216">
        <f>'[5]I PÓŁROCZE (2)'!X43</f>
        <v>751</v>
      </c>
      <c r="D45" s="348">
        <f>'[5]I PÓŁROCZE (2)'!Y43</f>
        <v>354</v>
      </c>
      <c r="E45" s="349">
        <f t="shared" si="1"/>
        <v>0.47137150466045274</v>
      </c>
      <c r="F45" s="348">
        <f>'[5]I PÓŁROCZE (2)'!AA43</f>
        <v>200</v>
      </c>
      <c r="G45" s="349">
        <f t="shared" si="2"/>
        <v>0.26631158455392812</v>
      </c>
      <c r="H45" s="348">
        <f>'[5]I PÓŁROCZE (2)'!AC43</f>
        <v>342</v>
      </c>
      <c r="I45" s="349">
        <f t="shared" si="3"/>
        <v>0.45539280958721706</v>
      </c>
      <c r="J45" s="348">
        <f>'[5]I PÓŁROCZE (2)'!AE43</f>
        <v>198</v>
      </c>
      <c r="K45" s="349">
        <f t="shared" si="4"/>
        <v>0.26364846870838882</v>
      </c>
      <c r="L45" s="348">
        <f>'[5]I PÓŁROCZE (2)'!AG43</f>
        <v>18</v>
      </c>
      <c r="M45" s="349">
        <f t="shared" si="5"/>
        <v>2.3968042609853527E-2</v>
      </c>
      <c r="N45" s="348">
        <f>'[5]I PÓŁROCZE (2)'!AI43</f>
        <v>79</v>
      </c>
      <c r="O45" s="349">
        <f t="shared" si="6"/>
        <v>0.1051930758988016</v>
      </c>
      <c r="P45" s="348">
        <f>'[5]I PÓŁROCZE (2)'!AK43</f>
        <v>0</v>
      </c>
      <c r="Q45" s="349">
        <f t="shared" si="7"/>
        <v>0</v>
      </c>
      <c r="R45" s="348">
        <f>'[5]I PÓŁROCZE (2)'!AM43</f>
        <v>30</v>
      </c>
      <c r="S45" s="349">
        <f t="shared" si="8"/>
        <v>3.9946737683089213E-2</v>
      </c>
    </row>
    <row r="46" spans="1:19" s="389" customFormat="1" ht="21" customHeight="1">
      <c r="A46" s="264">
        <v>2</v>
      </c>
      <c r="B46" s="213" t="s">
        <v>23</v>
      </c>
      <c r="C46" s="216">
        <f>'[5]I PÓŁROCZE (2)'!X44</f>
        <v>1244</v>
      </c>
      <c r="D46" s="348">
        <f>'[5]I PÓŁROCZE (2)'!Y44</f>
        <v>584</v>
      </c>
      <c r="E46" s="349">
        <f t="shared" si="1"/>
        <v>0.46945337620578781</v>
      </c>
      <c r="F46" s="348">
        <f>'[5]I PÓŁROCZE (2)'!AA44</f>
        <v>314</v>
      </c>
      <c r="G46" s="349">
        <f t="shared" si="2"/>
        <v>0.25241157556270094</v>
      </c>
      <c r="H46" s="348">
        <f>'[5]I PÓŁROCZE (2)'!AC44</f>
        <v>491</v>
      </c>
      <c r="I46" s="349">
        <f t="shared" si="3"/>
        <v>0.39469453376205788</v>
      </c>
      <c r="J46" s="348">
        <f>'[5]I PÓŁROCZE (2)'!AE44</f>
        <v>289</v>
      </c>
      <c r="K46" s="349">
        <f t="shared" si="4"/>
        <v>0.23231511254019294</v>
      </c>
      <c r="L46" s="348">
        <f>'[5]I PÓŁROCZE (2)'!AG44</f>
        <v>7</v>
      </c>
      <c r="M46" s="349">
        <f t="shared" si="5"/>
        <v>5.627009646302251E-3</v>
      </c>
      <c r="N46" s="348">
        <f>'[5]I PÓŁROCZE (2)'!AI44</f>
        <v>237</v>
      </c>
      <c r="O46" s="349">
        <f t="shared" si="6"/>
        <v>0.19051446945337622</v>
      </c>
      <c r="P46" s="348">
        <f>'[5]I PÓŁROCZE (2)'!AK44</f>
        <v>7</v>
      </c>
      <c r="Q46" s="349">
        <f t="shared" si="7"/>
        <v>5.627009646302251E-3</v>
      </c>
      <c r="R46" s="348">
        <f>'[5]I PÓŁROCZE (2)'!AM44</f>
        <v>48</v>
      </c>
      <c r="S46" s="349">
        <f t="shared" si="8"/>
        <v>3.8585209003215437E-2</v>
      </c>
    </row>
    <row r="47" spans="1:19" s="389" customFormat="1" ht="21" customHeight="1">
      <c r="A47" s="264">
        <v>3</v>
      </c>
      <c r="B47" s="213" t="s">
        <v>25</v>
      </c>
      <c r="C47" s="216">
        <f>'[5]I PÓŁROCZE (2)'!X45</f>
        <v>815</v>
      </c>
      <c r="D47" s="348">
        <f>'[5]I PÓŁROCZE (2)'!Y45</f>
        <v>451</v>
      </c>
      <c r="E47" s="349">
        <f t="shared" si="1"/>
        <v>0.55337423312883438</v>
      </c>
      <c r="F47" s="348">
        <f>'[5]I PÓŁROCZE (2)'!AA45</f>
        <v>239</v>
      </c>
      <c r="G47" s="349">
        <f t="shared" si="2"/>
        <v>0.29325153374233126</v>
      </c>
      <c r="H47" s="348">
        <f>'[5]I PÓŁROCZE (2)'!AC45</f>
        <v>322</v>
      </c>
      <c r="I47" s="349">
        <f t="shared" si="3"/>
        <v>0.3950920245398773</v>
      </c>
      <c r="J47" s="348">
        <f>'[5]I PÓŁROCZE (2)'!AE45</f>
        <v>153</v>
      </c>
      <c r="K47" s="349">
        <f t="shared" si="4"/>
        <v>0.18773006134969325</v>
      </c>
      <c r="L47" s="348">
        <f>'[5]I PÓŁROCZE (2)'!AG45</f>
        <v>0</v>
      </c>
      <c r="M47" s="349">
        <f t="shared" si="5"/>
        <v>0</v>
      </c>
      <c r="N47" s="348">
        <f>'[5]I PÓŁROCZE (2)'!AI45</f>
        <v>93</v>
      </c>
      <c r="O47" s="349">
        <f t="shared" si="6"/>
        <v>0.11411042944785275</v>
      </c>
      <c r="P47" s="348">
        <f>'[5]I PÓŁROCZE (2)'!AK45</f>
        <v>2</v>
      </c>
      <c r="Q47" s="349">
        <f t="shared" si="7"/>
        <v>2.4539877300613498E-3</v>
      </c>
      <c r="R47" s="348">
        <f>'[5]I PÓŁROCZE (2)'!AM45</f>
        <v>44</v>
      </c>
      <c r="S47" s="349">
        <f t="shared" si="8"/>
        <v>5.3987730061349694E-2</v>
      </c>
    </row>
    <row r="48" spans="1:19" s="389" customFormat="1" ht="21" customHeight="1">
      <c r="A48" s="263">
        <v>4</v>
      </c>
      <c r="B48" s="209" t="s">
        <v>24</v>
      </c>
      <c r="C48" s="216">
        <f>'[5]I PÓŁROCZE (2)'!X46</f>
        <v>1194</v>
      </c>
      <c r="D48" s="216">
        <f>'[5]I PÓŁROCZE (2)'!Y46</f>
        <v>541</v>
      </c>
      <c r="E48" s="15">
        <f t="shared" si="1"/>
        <v>0.45309882747068675</v>
      </c>
      <c r="F48" s="216">
        <f>'[5]I PÓŁROCZE (2)'!AA46</f>
        <v>258</v>
      </c>
      <c r="G48" s="15">
        <f t="shared" si="2"/>
        <v>0.21608040201005024</v>
      </c>
      <c r="H48" s="216">
        <f>'[5]I PÓŁROCZE (2)'!AC46</f>
        <v>452</v>
      </c>
      <c r="I48" s="15">
        <f t="shared" si="3"/>
        <v>0.37855946398659968</v>
      </c>
      <c r="J48" s="216">
        <f>'[5]I PÓŁROCZE (2)'!AE46</f>
        <v>293</v>
      </c>
      <c r="K48" s="15">
        <f t="shared" si="4"/>
        <v>0.24539363484087101</v>
      </c>
      <c r="L48" s="216">
        <f>'[5]I PÓŁROCZE (2)'!AG46</f>
        <v>5</v>
      </c>
      <c r="M48" s="15">
        <f t="shared" si="5"/>
        <v>4.1876046901172526E-3</v>
      </c>
      <c r="N48" s="216">
        <f>'[5]I PÓŁROCZE (2)'!AI46</f>
        <v>173</v>
      </c>
      <c r="O48" s="15">
        <f t="shared" si="6"/>
        <v>0.14489112227805695</v>
      </c>
      <c r="P48" s="216">
        <f>'[5]I PÓŁROCZE (2)'!AK46</f>
        <v>0</v>
      </c>
      <c r="Q48" s="15">
        <f t="shared" si="7"/>
        <v>0</v>
      </c>
      <c r="R48" s="216">
        <f>'[5]I PÓŁROCZE (2)'!AM46</f>
        <v>76</v>
      </c>
      <c r="S48" s="15">
        <f t="shared" si="8"/>
        <v>6.3651591289782247E-2</v>
      </c>
    </row>
    <row r="49" spans="1:19" s="21" customFormat="1" ht="21" customHeight="1">
      <c r="A49" s="516" t="s">
        <v>1560</v>
      </c>
      <c r="B49" s="516"/>
      <c r="C49" s="227">
        <f>SUM(C50:C55)</f>
        <v>3820</v>
      </c>
      <c r="D49" s="227">
        <f t="shared" ref="D49:R49" si="17">SUM(D50:D55)</f>
        <v>2278</v>
      </c>
      <c r="E49" s="234">
        <f t="shared" si="1"/>
        <v>0.59633507853403145</v>
      </c>
      <c r="F49" s="227">
        <f t="shared" si="17"/>
        <v>1290</v>
      </c>
      <c r="G49" s="234">
        <f t="shared" si="2"/>
        <v>0.33769633507853403</v>
      </c>
      <c r="H49" s="227">
        <f t="shared" si="17"/>
        <v>1211</v>
      </c>
      <c r="I49" s="234">
        <f t="shared" si="3"/>
        <v>0.31701570680628272</v>
      </c>
      <c r="J49" s="227">
        <f t="shared" si="17"/>
        <v>647</v>
      </c>
      <c r="K49" s="234">
        <f t="shared" si="4"/>
        <v>0.16937172774869111</v>
      </c>
      <c r="L49" s="227">
        <f t="shared" si="17"/>
        <v>70</v>
      </c>
      <c r="M49" s="234">
        <f t="shared" si="5"/>
        <v>1.832460732984293E-2</v>
      </c>
      <c r="N49" s="227">
        <f t="shared" si="17"/>
        <v>666</v>
      </c>
      <c r="O49" s="234">
        <f t="shared" si="6"/>
        <v>0.17434554973821989</v>
      </c>
      <c r="P49" s="227">
        <f t="shared" si="17"/>
        <v>12</v>
      </c>
      <c r="Q49" s="234">
        <f t="shared" si="7"/>
        <v>3.1413612565445027E-3</v>
      </c>
      <c r="R49" s="227">
        <f t="shared" si="17"/>
        <v>149</v>
      </c>
      <c r="S49" s="234">
        <f t="shared" si="8"/>
        <v>3.9005235602094242E-2</v>
      </c>
    </row>
    <row r="50" spans="1:19" s="389" customFormat="1" ht="21" customHeight="1">
      <c r="A50" s="264">
        <v>1</v>
      </c>
      <c r="B50" s="213" t="s">
        <v>34</v>
      </c>
      <c r="C50" s="216">
        <f>'[5]I PÓŁROCZE (2)'!X48</f>
        <v>956</v>
      </c>
      <c r="D50" s="348">
        <f>'[5]I PÓŁROCZE (2)'!Y48</f>
        <v>590</v>
      </c>
      <c r="E50" s="349">
        <f t="shared" si="1"/>
        <v>0.61715481171548114</v>
      </c>
      <c r="F50" s="348">
        <f>'[5]I PÓŁROCZE (2)'!AA48</f>
        <v>365</v>
      </c>
      <c r="G50" s="349">
        <f t="shared" si="2"/>
        <v>0.3817991631799163</v>
      </c>
      <c r="H50" s="348">
        <f>'[5]I PÓŁROCZE (2)'!AC48</f>
        <v>363</v>
      </c>
      <c r="I50" s="349">
        <f t="shared" si="3"/>
        <v>0.3797071129707113</v>
      </c>
      <c r="J50" s="348">
        <f>'[5]I PÓŁROCZE (2)'!AE48</f>
        <v>151</v>
      </c>
      <c r="K50" s="349">
        <f t="shared" si="4"/>
        <v>0.15794979079497909</v>
      </c>
      <c r="L50" s="348">
        <f>'[5]I PÓŁROCZE (2)'!AG48</f>
        <v>0</v>
      </c>
      <c r="M50" s="349">
        <f t="shared" si="5"/>
        <v>0</v>
      </c>
      <c r="N50" s="348">
        <f>'[5]I PÓŁROCZE (2)'!AI48</f>
        <v>83</v>
      </c>
      <c r="O50" s="349">
        <f t="shared" si="6"/>
        <v>8.6820083682008373E-2</v>
      </c>
      <c r="P50" s="348">
        <f>'[5]I PÓŁROCZE (2)'!AK48</f>
        <v>1</v>
      </c>
      <c r="Q50" s="349">
        <f t="shared" si="7"/>
        <v>1.0460251046025104E-3</v>
      </c>
      <c r="R50" s="348">
        <f>'[5]I PÓŁROCZE (2)'!AM48</f>
        <v>14</v>
      </c>
      <c r="S50" s="349">
        <f t="shared" si="8"/>
        <v>1.4644351464435146E-2</v>
      </c>
    </row>
    <row r="51" spans="1:19" s="389" customFormat="1" ht="21" customHeight="1">
      <c r="A51" s="264">
        <v>2</v>
      </c>
      <c r="B51" s="213" t="s">
        <v>115</v>
      </c>
      <c r="C51" s="216">
        <f>'[5]I PÓŁROCZE (2)'!X49</f>
        <v>328</v>
      </c>
      <c r="D51" s="348">
        <f>'[5]I PÓŁROCZE (2)'!Y49</f>
        <v>173</v>
      </c>
      <c r="E51" s="349">
        <f t="shared" si="1"/>
        <v>0.52743902439024393</v>
      </c>
      <c r="F51" s="348">
        <f>'[5]I PÓŁROCZE (2)'!AA49</f>
        <v>96</v>
      </c>
      <c r="G51" s="349">
        <f t="shared" si="2"/>
        <v>0.29268292682926828</v>
      </c>
      <c r="H51" s="348">
        <f>'[5]I PÓŁROCZE (2)'!AC49</f>
        <v>114</v>
      </c>
      <c r="I51" s="349">
        <f t="shared" si="3"/>
        <v>0.34756097560975607</v>
      </c>
      <c r="J51" s="348">
        <f>'[5]I PÓŁROCZE (2)'!AE49</f>
        <v>77</v>
      </c>
      <c r="K51" s="349">
        <f t="shared" si="4"/>
        <v>0.2347560975609756</v>
      </c>
      <c r="L51" s="348">
        <f>'[5]I PÓŁROCZE (2)'!AG49</f>
        <v>22</v>
      </c>
      <c r="M51" s="349">
        <f t="shared" si="5"/>
        <v>6.7073170731707321E-2</v>
      </c>
      <c r="N51" s="348">
        <f>'[5]I PÓŁROCZE (2)'!AI49</f>
        <v>55</v>
      </c>
      <c r="O51" s="349">
        <f t="shared" si="6"/>
        <v>0.1676829268292683</v>
      </c>
      <c r="P51" s="348">
        <f>'[5]I PÓŁROCZE (2)'!AK49</f>
        <v>1</v>
      </c>
      <c r="Q51" s="349">
        <f t="shared" si="7"/>
        <v>3.0487804878048782E-3</v>
      </c>
      <c r="R51" s="348">
        <f>'[5]I PÓŁROCZE (2)'!AM49</f>
        <v>12</v>
      </c>
      <c r="S51" s="349">
        <f t="shared" si="8"/>
        <v>3.6585365853658534E-2</v>
      </c>
    </row>
    <row r="52" spans="1:19" s="389" customFormat="1" ht="21" customHeight="1">
      <c r="A52" s="264">
        <v>3</v>
      </c>
      <c r="B52" s="213" t="s">
        <v>32</v>
      </c>
      <c r="C52" s="216">
        <f>'[5]I PÓŁROCZE (2)'!X50</f>
        <v>688</v>
      </c>
      <c r="D52" s="348">
        <f>'[5]I PÓŁROCZE (2)'!Y50</f>
        <v>427</v>
      </c>
      <c r="E52" s="349">
        <f t="shared" si="1"/>
        <v>0.62063953488372092</v>
      </c>
      <c r="F52" s="348">
        <f>'[5]I PÓŁROCZE (2)'!AA50</f>
        <v>217</v>
      </c>
      <c r="G52" s="349">
        <f t="shared" si="2"/>
        <v>0.31540697674418605</v>
      </c>
      <c r="H52" s="348">
        <f>'[5]I PÓŁROCZE (2)'!AC50</f>
        <v>175</v>
      </c>
      <c r="I52" s="349">
        <f t="shared" si="3"/>
        <v>0.25436046511627908</v>
      </c>
      <c r="J52" s="348">
        <f>'[5]I PÓŁROCZE (2)'!AE50</f>
        <v>113</v>
      </c>
      <c r="K52" s="349">
        <f t="shared" si="4"/>
        <v>0.16424418604651161</v>
      </c>
      <c r="L52" s="348">
        <f>'[5]I PÓŁROCZE (2)'!AG50</f>
        <v>11</v>
      </c>
      <c r="M52" s="349">
        <f t="shared" si="5"/>
        <v>1.5988372093023256E-2</v>
      </c>
      <c r="N52" s="348">
        <f>'[5]I PÓŁROCZE (2)'!AI50</f>
        <v>141</v>
      </c>
      <c r="O52" s="349">
        <f t="shared" si="6"/>
        <v>0.20494186046511628</v>
      </c>
      <c r="P52" s="348">
        <f>'[5]I PÓŁROCZE (2)'!AK50</f>
        <v>3</v>
      </c>
      <c r="Q52" s="349">
        <f t="shared" si="7"/>
        <v>4.3604651162790697E-3</v>
      </c>
      <c r="R52" s="348">
        <f>'[5]I PÓŁROCZE (2)'!AM50</f>
        <v>37</v>
      </c>
      <c r="S52" s="349">
        <f t="shared" si="8"/>
        <v>5.3779069767441859E-2</v>
      </c>
    </row>
    <row r="53" spans="1:19" s="389" customFormat="1" ht="21" customHeight="1">
      <c r="A53" s="264">
        <v>4</v>
      </c>
      <c r="B53" s="213" t="s">
        <v>33</v>
      </c>
      <c r="C53" s="216">
        <f>'[5]I PÓŁROCZE (2)'!X51</f>
        <v>632</v>
      </c>
      <c r="D53" s="348">
        <f>'[5]I PÓŁROCZE (2)'!Y51</f>
        <v>420</v>
      </c>
      <c r="E53" s="349">
        <f t="shared" si="1"/>
        <v>0.66455696202531644</v>
      </c>
      <c r="F53" s="348">
        <f>'[5]I PÓŁROCZE (2)'!AA51</f>
        <v>255</v>
      </c>
      <c r="G53" s="349">
        <f t="shared" si="2"/>
        <v>0.40348101265822783</v>
      </c>
      <c r="H53" s="348">
        <f>'[5]I PÓŁROCZE (2)'!AC51</f>
        <v>173</v>
      </c>
      <c r="I53" s="349">
        <f t="shared" si="3"/>
        <v>0.27373417721518989</v>
      </c>
      <c r="J53" s="348">
        <f>'[5]I PÓŁROCZE (2)'!AE51</f>
        <v>96</v>
      </c>
      <c r="K53" s="349">
        <f t="shared" si="4"/>
        <v>0.15189873417721519</v>
      </c>
      <c r="L53" s="348">
        <f>'[5]I PÓŁROCZE (2)'!AG51</f>
        <v>0</v>
      </c>
      <c r="M53" s="349">
        <f t="shared" si="5"/>
        <v>0</v>
      </c>
      <c r="N53" s="348">
        <f>'[5]I PÓŁROCZE (2)'!AI51</f>
        <v>109</v>
      </c>
      <c r="O53" s="349">
        <f t="shared" si="6"/>
        <v>0.17246835443037975</v>
      </c>
      <c r="P53" s="348">
        <f>'[5]I PÓŁROCZE (2)'!AK51</f>
        <v>0</v>
      </c>
      <c r="Q53" s="349">
        <f t="shared" si="7"/>
        <v>0</v>
      </c>
      <c r="R53" s="348">
        <f>'[5]I PÓŁROCZE (2)'!AM51</f>
        <v>18</v>
      </c>
      <c r="S53" s="349">
        <f t="shared" si="8"/>
        <v>2.8481012658227847E-2</v>
      </c>
    </row>
    <row r="54" spans="1:19" s="389" customFormat="1" ht="21" customHeight="1">
      <c r="A54" s="264">
        <v>5</v>
      </c>
      <c r="B54" s="213" t="s">
        <v>45</v>
      </c>
      <c r="C54" s="216">
        <f>'[5]I PÓŁROCZE (2)'!X52</f>
        <v>598</v>
      </c>
      <c r="D54" s="348">
        <f>'[5]I PÓŁROCZE (2)'!Y52</f>
        <v>375</v>
      </c>
      <c r="E54" s="349">
        <f t="shared" si="1"/>
        <v>0.62709030100334451</v>
      </c>
      <c r="F54" s="348">
        <f>'[5]I PÓŁROCZE (2)'!AA52</f>
        <v>236</v>
      </c>
      <c r="G54" s="349">
        <f t="shared" si="2"/>
        <v>0.39464882943143814</v>
      </c>
      <c r="H54" s="348">
        <f>'[5]I PÓŁROCZE (2)'!AC52</f>
        <v>182</v>
      </c>
      <c r="I54" s="349">
        <f t="shared" si="3"/>
        <v>0.30434782608695654</v>
      </c>
      <c r="J54" s="348">
        <f>'[5]I PÓŁROCZE (2)'!AE52</f>
        <v>82</v>
      </c>
      <c r="K54" s="349">
        <f t="shared" si="4"/>
        <v>0.13712374581939799</v>
      </c>
      <c r="L54" s="348">
        <f>'[5]I PÓŁROCZE (2)'!AG52</f>
        <v>12</v>
      </c>
      <c r="M54" s="349">
        <f t="shared" si="5"/>
        <v>2.0066889632107024E-2</v>
      </c>
      <c r="N54" s="348">
        <f>'[5]I PÓŁROCZE (2)'!AI52</f>
        <v>132</v>
      </c>
      <c r="O54" s="349">
        <f t="shared" si="6"/>
        <v>0.22073578595317725</v>
      </c>
      <c r="P54" s="348">
        <f>'[5]I PÓŁROCZE (2)'!AK52</f>
        <v>2</v>
      </c>
      <c r="Q54" s="349">
        <f t="shared" si="7"/>
        <v>3.3444816053511705E-3</v>
      </c>
      <c r="R54" s="348">
        <f>'[5]I PÓŁROCZE (2)'!AM52</f>
        <v>19</v>
      </c>
      <c r="S54" s="349">
        <f t="shared" si="8"/>
        <v>3.177257525083612E-2</v>
      </c>
    </row>
    <row r="55" spans="1:19" ht="21" customHeight="1">
      <c r="A55" s="263">
        <v>6</v>
      </c>
      <c r="B55" s="209" t="s">
        <v>117</v>
      </c>
      <c r="C55" s="216">
        <f>'[5]I PÓŁROCZE (2)'!X53</f>
        <v>618</v>
      </c>
      <c r="D55" s="216">
        <f>'[5]I PÓŁROCZE (2)'!Y53</f>
        <v>293</v>
      </c>
      <c r="E55" s="15">
        <f t="shared" si="1"/>
        <v>0.47411003236245952</v>
      </c>
      <c r="F55" s="216">
        <f>'[5]I PÓŁROCZE (2)'!AA53</f>
        <v>121</v>
      </c>
      <c r="G55" s="15">
        <f t="shared" si="2"/>
        <v>0.19579288025889968</v>
      </c>
      <c r="H55" s="216">
        <f>'[5]I PÓŁROCZE (2)'!AC53</f>
        <v>204</v>
      </c>
      <c r="I55" s="15">
        <f t="shared" si="3"/>
        <v>0.3300970873786408</v>
      </c>
      <c r="J55" s="216">
        <f>'[5]I PÓŁROCZE (2)'!AE53</f>
        <v>128</v>
      </c>
      <c r="K55" s="15">
        <f t="shared" si="4"/>
        <v>0.20711974110032363</v>
      </c>
      <c r="L55" s="216">
        <f>'[5]I PÓŁROCZE (2)'!AG53</f>
        <v>25</v>
      </c>
      <c r="M55" s="15">
        <f t="shared" si="5"/>
        <v>4.0453074433656956E-2</v>
      </c>
      <c r="N55" s="216">
        <f>'[5]I PÓŁROCZE (2)'!AI53</f>
        <v>146</v>
      </c>
      <c r="O55" s="15">
        <f t="shared" si="6"/>
        <v>0.23624595469255663</v>
      </c>
      <c r="P55" s="216">
        <f>'[5]I PÓŁROCZE (2)'!AK53</f>
        <v>5</v>
      </c>
      <c r="Q55" s="15">
        <f t="shared" si="7"/>
        <v>8.0906148867313909E-3</v>
      </c>
      <c r="R55" s="216">
        <f>'[5]I PÓŁROCZE (2)'!AM53</f>
        <v>49</v>
      </c>
      <c r="S55" s="15">
        <f t="shared" si="8"/>
        <v>7.9288025889967639E-2</v>
      </c>
    </row>
    <row r="56" spans="1:19" ht="21" customHeight="1">
      <c r="A56" s="516" t="s">
        <v>1561</v>
      </c>
      <c r="B56" s="516"/>
      <c r="C56" s="229">
        <f>SUM(C57:C59)</f>
        <v>1742</v>
      </c>
      <c r="D56" s="229">
        <f t="shared" ref="D56:R56" si="18">SUM(D57:D59)</f>
        <v>966</v>
      </c>
      <c r="E56" s="234">
        <f t="shared" si="1"/>
        <v>0.55453501722158438</v>
      </c>
      <c r="F56" s="229">
        <f t="shared" si="18"/>
        <v>570</v>
      </c>
      <c r="G56" s="234">
        <f t="shared" si="2"/>
        <v>0.32721010332950634</v>
      </c>
      <c r="H56" s="229">
        <f t="shared" si="18"/>
        <v>574</v>
      </c>
      <c r="I56" s="234">
        <f t="shared" si="3"/>
        <v>0.32950631458094143</v>
      </c>
      <c r="J56" s="229">
        <f t="shared" si="18"/>
        <v>376</v>
      </c>
      <c r="K56" s="234">
        <f t="shared" si="4"/>
        <v>0.21584385763490241</v>
      </c>
      <c r="L56" s="229">
        <f t="shared" si="18"/>
        <v>10</v>
      </c>
      <c r="M56" s="234">
        <f t="shared" si="5"/>
        <v>5.7405281285878304E-3</v>
      </c>
      <c r="N56" s="229">
        <f t="shared" si="18"/>
        <v>254</v>
      </c>
      <c r="O56" s="234">
        <f t="shared" si="6"/>
        <v>0.14580941446613088</v>
      </c>
      <c r="P56" s="229">
        <f t="shared" si="18"/>
        <v>2</v>
      </c>
      <c r="Q56" s="234">
        <f t="shared" si="7"/>
        <v>1.148105625717566E-3</v>
      </c>
      <c r="R56" s="229">
        <f t="shared" si="18"/>
        <v>60</v>
      </c>
      <c r="S56" s="234">
        <f t="shared" si="8"/>
        <v>3.4443168771526977E-2</v>
      </c>
    </row>
    <row r="57" spans="1:19" ht="21" customHeight="1">
      <c r="A57" s="264">
        <v>1</v>
      </c>
      <c r="B57" s="213" t="s">
        <v>36</v>
      </c>
      <c r="C57" s="216">
        <f>'[5]I PÓŁROCZE (2)'!X55</f>
        <v>411</v>
      </c>
      <c r="D57" s="348">
        <f>'[5]I PÓŁROCZE (2)'!Y55</f>
        <v>262</v>
      </c>
      <c r="E57" s="349">
        <f t="shared" si="1"/>
        <v>0.63746958637469586</v>
      </c>
      <c r="F57" s="348">
        <f>'[5]I PÓŁROCZE (2)'!AA55</f>
        <v>175</v>
      </c>
      <c r="G57" s="349">
        <f t="shared" si="2"/>
        <v>0.42579075425790752</v>
      </c>
      <c r="H57" s="348">
        <f>'[5]I PÓŁROCZE (2)'!AC55</f>
        <v>59</v>
      </c>
      <c r="I57" s="349">
        <f t="shared" si="3"/>
        <v>0.14355231143552311</v>
      </c>
      <c r="J57" s="348">
        <f>'[5]I PÓŁROCZE (2)'!AE55</f>
        <v>78</v>
      </c>
      <c r="K57" s="349">
        <f t="shared" si="4"/>
        <v>0.18978102189781021</v>
      </c>
      <c r="L57" s="348">
        <f>'[5]I PÓŁROCZE (2)'!AG55</f>
        <v>10</v>
      </c>
      <c r="M57" s="349">
        <f t="shared" si="5"/>
        <v>2.4330900243309004E-2</v>
      </c>
      <c r="N57" s="348">
        <f>'[5]I PÓŁROCZE (2)'!AI55</f>
        <v>76</v>
      </c>
      <c r="O57" s="349">
        <f t="shared" si="6"/>
        <v>0.18491484184914841</v>
      </c>
      <c r="P57" s="348">
        <f>'[5]I PÓŁROCZE (2)'!AK55</f>
        <v>1</v>
      </c>
      <c r="Q57" s="349">
        <f t="shared" si="7"/>
        <v>2.4330900243309003E-3</v>
      </c>
      <c r="R57" s="348">
        <f>'[5]I PÓŁROCZE (2)'!AM55</f>
        <v>13</v>
      </c>
      <c r="S57" s="349">
        <f t="shared" si="8"/>
        <v>3.1630170316301706E-2</v>
      </c>
    </row>
    <row r="58" spans="1:19" ht="21" customHeight="1">
      <c r="A58" s="264">
        <v>2</v>
      </c>
      <c r="B58" s="217" t="s">
        <v>43</v>
      </c>
      <c r="C58" s="216">
        <f>'[5]I PÓŁROCZE (2)'!X56</f>
        <v>633</v>
      </c>
      <c r="D58" s="348">
        <f>'[5]I PÓŁROCZE (2)'!Y56</f>
        <v>343</v>
      </c>
      <c r="E58" s="349">
        <f t="shared" si="1"/>
        <v>0.54186413902053709</v>
      </c>
      <c r="F58" s="348">
        <f>'[5]I PÓŁROCZE (2)'!AA56</f>
        <v>190</v>
      </c>
      <c r="G58" s="349">
        <f t="shared" si="2"/>
        <v>0.30015797788309639</v>
      </c>
      <c r="H58" s="348">
        <f>'[5]I PÓŁROCZE (2)'!AC56</f>
        <v>224</v>
      </c>
      <c r="I58" s="349">
        <f t="shared" si="3"/>
        <v>0.35387045813586099</v>
      </c>
      <c r="J58" s="348">
        <f>'[5]I PÓŁROCZE (2)'!AE56</f>
        <v>145</v>
      </c>
      <c r="K58" s="349">
        <f t="shared" si="4"/>
        <v>0.22906793048973143</v>
      </c>
      <c r="L58" s="348">
        <f>'[5]I PÓŁROCZE (2)'!AG56</f>
        <v>0</v>
      </c>
      <c r="M58" s="349">
        <f t="shared" si="5"/>
        <v>0</v>
      </c>
      <c r="N58" s="348">
        <f>'[5]I PÓŁROCZE (2)'!AI56</f>
        <v>102</v>
      </c>
      <c r="O58" s="349">
        <f t="shared" si="6"/>
        <v>0.16113744075829384</v>
      </c>
      <c r="P58" s="348">
        <f>'[5]I PÓŁROCZE (2)'!AK56</f>
        <v>0</v>
      </c>
      <c r="Q58" s="349">
        <f t="shared" si="7"/>
        <v>0</v>
      </c>
      <c r="R58" s="348">
        <f>'[5]I PÓŁROCZE (2)'!AM56</f>
        <v>16</v>
      </c>
      <c r="S58" s="349">
        <f t="shared" si="8"/>
        <v>2.5276461295418641E-2</v>
      </c>
    </row>
    <row r="59" spans="1:19" ht="21" customHeight="1">
      <c r="A59" s="264">
        <v>3</v>
      </c>
      <c r="B59" s="213" t="s">
        <v>48</v>
      </c>
      <c r="C59" s="216">
        <f>'[5]I PÓŁROCZE (2)'!X57</f>
        <v>698</v>
      </c>
      <c r="D59" s="348">
        <f>'[5]I PÓŁROCZE (2)'!Y57</f>
        <v>361</v>
      </c>
      <c r="E59" s="349">
        <f t="shared" si="1"/>
        <v>0.51719197707736386</v>
      </c>
      <c r="F59" s="348">
        <f>'[5]I PÓŁROCZE (2)'!AA57</f>
        <v>205</v>
      </c>
      <c r="G59" s="349">
        <f t="shared" si="2"/>
        <v>0.29369627507163326</v>
      </c>
      <c r="H59" s="348">
        <f>'[5]I PÓŁROCZE (2)'!AC57</f>
        <v>291</v>
      </c>
      <c r="I59" s="349">
        <f t="shared" si="3"/>
        <v>0.4169054441260745</v>
      </c>
      <c r="J59" s="348">
        <f>'[5]I PÓŁROCZE (2)'!AE57</f>
        <v>153</v>
      </c>
      <c r="K59" s="349">
        <f t="shared" si="4"/>
        <v>0.21919770773638969</v>
      </c>
      <c r="L59" s="348">
        <f>'[5]I PÓŁROCZE (2)'!AG57</f>
        <v>0</v>
      </c>
      <c r="M59" s="349">
        <f t="shared" si="5"/>
        <v>0</v>
      </c>
      <c r="N59" s="348">
        <f>'[5]I PÓŁROCZE (2)'!AI57</f>
        <v>76</v>
      </c>
      <c r="O59" s="349">
        <f t="shared" si="6"/>
        <v>0.10888252148997135</v>
      </c>
      <c r="P59" s="348">
        <f>'[5]I PÓŁROCZE (2)'!AK57</f>
        <v>1</v>
      </c>
      <c r="Q59" s="349">
        <f t="shared" si="7"/>
        <v>1.4326647564469914E-3</v>
      </c>
      <c r="R59" s="348">
        <f>'[5]I PÓŁROCZE (2)'!AM57</f>
        <v>31</v>
      </c>
      <c r="S59" s="349">
        <f t="shared" si="8"/>
        <v>4.4412607449856735E-2</v>
      </c>
    </row>
  </sheetData>
  <mergeCells count="34">
    <mergeCell ref="A56:B56"/>
    <mergeCell ref="A21:B21"/>
    <mergeCell ref="A22:B22"/>
    <mergeCell ref="A28:B28"/>
    <mergeCell ref="A35:B35"/>
    <mergeCell ref="A44:B44"/>
    <mergeCell ref="A49:B49"/>
    <mergeCell ref="P4:P5"/>
    <mergeCell ref="Q4:Q5"/>
    <mergeCell ref="A6:B6"/>
    <mergeCell ref="A7:B7"/>
    <mergeCell ref="L4:L5"/>
    <mergeCell ref="M4:M5"/>
    <mergeCell ref="A15:B15"/>
    <mergeCell ref="N4:N5"/>
    <mergeCell ref="O4:O5"/>
    <mergeCell ref="A8:B8"/>
    <mergeCell ref="A10:B10"/>
    <mergeCell ref="A1:S1"/>
    <mergeCell ref="A2:S2"/>
    <mergeCell ref="A3:A5"/>
    <mergeCell ref="B3:B5"/>
    <mergeCell ref="C3:C5"/>
    <mergeCell ref="D3:S3"/>
    <mergeCell ref="D4:D5"/>
    <mergeCell ref="E4:E5"/>
    <mergeCell ref="F4:F5"/>
    <mergeCell ref="G4:G5"/>
    <mergeCell ref="R4:R5"/>
    <mergeCell ref="S4:S5"/>
    <mergeCell ref="H4:H5"/>
    <mergeCell ref="I4:I5"/>
    <mergeCell ref="J4:J5"/>
    <mergeCell ref="K4:K5"/>
  </mergeCells>
  <printOptions horizontalCentered="1" verticalCentered="1"/>
  <pageMargins left="0.59055118110236227" right="0.59055118110236227" top="0.78740157480314965" bottom="0.39370078740157483" header="0" footer="0"/>
  <pageSetup paperSize="9" scale="4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zoomScaleNormal="100" workbookViewId="0">
      <selection activeCell="S16" sqref="S16"/>
    </sheetView>
  </sheetViews>
  <sheetFormatPr defaultRowHeight="12.75"/>
  <cols>
    <col min="1" max="1" width="3.28515625" style="7" customWidth="1"/>
    <col min="2" max="2" width="19.85546875" style="7" customWidth="1"/>
    <col min="3" max="3" width="7.28515625" style="7" customWidth="1"/>
    <col min="4" max="4" width="5.85546875" style="7" customWidth="1"/>
    <col min="5" max="6" width="7.28515625" style="7" customWidth="1"/>
    <col min="7" max="8" width="6.140625" style="7" customWidth="1"/>
    <col min="9" max="9" width="5.140625" style="7" customWidth="1"/>
    <col min="10" max="10" width="5.28515625" style="7" customWidth="1"/>
    <col min="11" max="11" width="5.7109375" style="7" customWidth="1"/>
    <col min="12" max="12" width="9.42578125" style="7" customWidth="1"/>
    <col min="13" max="13" width="4.42578125" style="7" customWidth="1"/>
    <col min="14" max="14" width="7.28515625" style="7" customWidth="1"/>
    <col min="15" max="15" width="8.42578125" style="7" customWidth="1"/>
    <col min="16" max="16" width="8.85546875" style="7" customWidth="1"/>
    <col min="17" max="18" width="11.85546875" style="7" customWidth="1"/>
    <col min="19" max="19" width="10.85546875" style="7" customWidth="1"/>
    <col min="20" max="16384" width="9.140625" style="7"/>
  </cols>
  <sheetData>
    <row r="1" spans="1:19" ht="15.75">
      <c r="A1" s="537" t="s">
        <v>248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</row>
    <row r="2" spans="1:19" ht="21.75" customHeight="1">
      <c r="A2" s="538" t="s">
        <v>1488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</row>
    <row r="3" spans="1:19" ht="13.5" customHeight="1">
      <c r="A3" s="441" t="s">
        <v>85</v>
      </c>
      <c r="B3" s="485" t="s">
        <v>86</v>
      </c>
      <c r="C3" s="539" t="s">
        <v>249</v>
      </c>
      <c r="D3" s="541" t="s">
        <v>293</v>
      </c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</row>
    <row r="4" spans="1:19" ht="12.75" customHeight="1">
      <c r="A4" s="441"/>
      <c r="B4" s="485"/>
      <c r="C4" s="539"/>
      <c r="D4" s="539" t="s">
        <v>250</v>
      </c>
      <c r="E4" s="539" t="s">
        <v>251</v>
      </c>
      <c r="F4" s="539" t="s">
        <v>252</v>
      </c>
      <c r="G4" s="539" t="s">
        <v>253</v>
      </c>
      <c r="H4" s="539" t="s">
        <v>254</v>
      </c>
      <c r="I4" s="539" t="s">
        <v>255</v>
      </c>
      <c r="J4" s="539" t="s">
        <v>256</v>
      </c>
      <c r="K4" s="539" t="s">
        <v>257</v>
      </c>
      <c r="L4" s="539" t="s">
        <v>258</v>
      </c>
      <c r="M4" s="539" t="s">
        <v>259</v>
      </c>
      <c r="N4" s="539" t="s">
        <v>260</v>
      </c>
      <c r="O4" s="539" t="s">
        <v>261</v>
      </c>
      <c r="P4" s="539" t="s">
        <v>262</v>
      </c>
      <c r="Q4" s="539" t="s">
        <v>263</v>
      </c>
      <c r="R4" s="539" t="s">
        <v>264</v>
      </c>
      <c r="S4" s="539" t="s">
        <v>265</v>
      </c>
    </row>
    <row r="5" spans="1:19" ht="87" customHeight="1">
      <c r="A5" s="441"/>
      <c r="B5" s="441"/>
      <c r="C5" s="540"/>
      <c r="D5" s="540"/>
      <c r="E5" s="540"/>
      <c r="F5" s="540"/>
      <c r="G5" s="540"/>
      <c r="H5" s="539"/>
      <c r="I5" s="539"/>
      <c r="J5" s="539"/>
      <c r="K5" s="539"/>
      <c r="L5" s="539"/>
      <c r="M5" s="540"/>
      <c r="N5" s="539"/>
      <c r="O5" s="539"/>
      <c r="P5" s="539"/>
      <c r="Q5" s="539"/>
      <c r="R5" s="542"/>
      <c r="S5" s="542"/>
    </row>
    <row r="6" spans="1:19" s="66" customFormat="1" ht="33" customHeight="1">
      <c r="A6" s="423" t="s">
        <v>266</v>
      </c>
      <c r="B6" s="423"/>
      <c r="C6" s="194">
        <f>SUM(C7+C21)</f>
        <v>6505</v>
      </c>
      <c r="D6" s="194">
        <f t="shared" ref="D6:S6" si="0">SUM(D7+D21)</f>
        <v>4289</v>
      </c>
      <c r="E6" s="194">
        <f t="shared" si="0"/>
        <v>5734</v>
      </c>
      <c r="F6" s="194">
        <f t="shared" si="0"/>
        <v>2136</v>
      </c>
      <c r="G6" s="194">
        <f t="shared" si="0"/>
        <v>1836</v>
      </c>
      <c r="H6" s="194">
        <f t="shared" si="0"/>
        <v>1175</v>
      </c>
      <c r="I6" s="194">
        <f t="shared" si="0"/>
        <v>83</v>
      </c>
      <c r="J6" s="194">
        <f t="shared" si="0"/>
        <v>17</v>
      </c>
      <c r="K6" s="194">
        <f t="shared" si="0"/>
        <v>26</v>
      </c>
      <c r="L6" s="194">
        <f t="shared" si="0"/>
        <v>7</v>
      </c>
      <c r="M6" s="194">
        <f t="shared" si="0"/>
        <v>112</v>
      </c>
      <c r="N6" s="194">
        <f t="shared" si="0"/>
        <v>115</v>
      </c>
      <c r="O6" s="194">
        <f t="shared" si="0"/>
        <v>47</v>
      </c>
      <c r="P6" s="194">
        <f t="shared" si="0"/>
        <v>0</v>
      </c>
      <c r="Q6" s="194">
        <f t="shared" si="0"/>
        <v>134</v>
      </c>
      <c r="R6" s="194">
        <f t="shared" si="0"/>
        <v>344</v>
      </c>
      <c r="S6" s="194">
        <f t="shared" si="0"/>
        <v>20</v>
      </c>
    </row>
    <row r="7" spans="1:19" ht="23.25" customHeight="1">
      <c r="A7" s="519" t="s">
        <v>1552</v>
      </c>
      <c r="B7" s="519"/>
      <c r="C7" s="44">
        <f>SUM(C8+C10+C15)</f>
        <v>2426</v>
      </c>
      <c r="D7" s="44">
        <f t="shared" ref="D7:S7" si="1">SUM(D8+D10+D15)</f>
        <v>1553</v>
      </c>
      <c r="E7" s="44">
        <f t="shared" si="1"/>
        <v>2148</v>
      </c>
      <c r="F7" s="44">
        <f t="shared" si="1"/>
        <v>441</v>
      </c>
      <c r="G7" s="44">
        <f t="shared" si="1"/>
        <v>675</v>
      </c>
      <c r="H7" s="44">
        <f t="shared" si="1"/>
        <v>423</v>
      </c>
      <c r="I7" s="44">
        <f t="shared" si="1"/>
        <v>18</v>
      </c>
      <c r="J7" s="44">
        <f t="shared" si="1"/>
        <v>2</v>
      </c>
      <c r="K7" s="44">
        <f t="shared" si="1"/>
        <v>7</v>
      </c>
      <c r="L7" s="44">
        <f t="shared" si="1"/>
        <v>0</v>
      </c>
      <c r="M7" s="44">
        <f t="shared" si="1"/>
        <v>49</v>
      </c>
      <c r="N7" s="44">
        <f t="shared" si="1"/>
        <v>24</v>
      </c>
      <c r="O7" s="44">
        <f t="shared" si="1"/>
        <v>20</v>
      </c>
      <c r="P7" s="44">
        <f t="shared" si="1"/>
        <v>0</v>
      </c>
      <c r="Q7" s="44">
        <f t="shared" si="1"/>
        <v>17</v>
      </c>
      <c r="R7" s="44">
        <f t="shared" si="1"/>
        <v>106</v>
      </c>
      <c r="S7" s="44">
        <f t="shared" si="1"/>
        <v>3</v>
      </c>
    </row>
    <row r="8" spans="1:19">
      <c r="A8" s="527" t="s">
        <v>1562</v>
      </c>
      <c r="B8" s="527"/>
      <c r="C8" s="254">
        <f>SUM(C9)</f>
        <v>1381</v>
      </c>
      <c r="D8" s="254">
        <f t="shared" ref="D8:S8" si="2">SUM(D9)</f>
        <v>859</v>
      </c>
      <c r="E8" s="254">
        <f t="shared" si="2"/>
        <v>1255</v>
      </c>
      <c r="F8" s="254">
        <f t="shared" si="2"/>
        <v>0</v>
      </c>
      <c r="G8" s="254">
        <f t="shared" si="2"/>
        <v>356</v>
      </c>
      <c r="H8" s="254">
        <f t="shared" si="2"/>
        <v>229</v>
      </c>
      <c r="I8" s="254">
        <f t="shared" si="2"/>
        <v>7</v>
      </c>
      <c r="J8" s="254">
        <f t="shared" si="2"/>
        <v>1</v>
      </c>
      <c r="K8" s="254">
        <f t="shared" si="2"/>
        <v>0</v>
      </c>
      <c r="L8" s="254">
        <f t="shared" si="2"/>
        <v>0</v>
      </c>
      <c r="M8" s="254">
        <f t="shared" si="2"/>
        <v>24</v>
      </c>
      <c r="N8" s="254">
        <f t="shared" si="2"/>
        <v>16</v>
      </c>
      <c r="O8" s="254">
        <f t="shared" si="2"/>
        <v>9</v>
      </c>
      <c r="P8" s="254">
        <f t="shared" si="2"/>
        <v>0</v>
      </c>
      <c r="Q8" s="254">
        <f t="shared" si="2"/>
        <v>0</v>
      </c>
      <c r="R8" s="254">
        <f t="shared" si="2"/>
        <v>42</v>
      </c>
      <c r="S8" s="254">
        <f t="shared" si="2"/>
        <v>2</v>
      </c>
    </row>
    <row r="9" spans="1:19" s="19" customFormat="1">
      <c r="A9" s="352">
        <v>12</v>
      </c>
      <c r="B9" s="63" t="s">
        <v>79</v>
      </c>
      <c r="C9" s="351">
        <v>1381</v>
      </c>
      <c r="D9" s="351">
        <v>859</v>
      </c>
      <c r="E9" s="351">
        <v>1255</v>
      </c>
      <c r="F9" s="351">
        <v>0</v>
      </c>
      <c r="G9" s="351">
        <v>356</v>
      </c>
      <c r="H9" s="351">
        <v>229</v>
      </c>
      <c r="I9" s="351">
        <v>7</v>
      </c>
      <c r="J9" s="351">
        <v>1</v>
      </c>
      <c r="K9" s="351">
        <v>0</v>
      </c>
      <c r="L9" s="351">
        <v>0</v>
      </c>
      <c r="M9" s="351">
        <v>24</v>
      </c>
      <c r="N9" s="351">
        <v>16</v>
      </c>
      <c r="O9" s="351">
        <v>9</v>
      </c>
      <c r="P9" s="351">
        <v>0</v>
      </c>
      <c r="Q9" s="351">
        <v>0</v>
      </c>
      <c r="R9" s="351">
        <v>42</v>
      </c>
      <c r="S9" s="351">
        <v>2</v>
      </c>
    </row>
    <row r="10" spans="1:19" ht="23.25" customHeight="1">
      <c r="A10" s="527" t="s">
        <v>1563</v>
      </c>
      <c r="B10" s="516"/>
      <c r="C10" s="254">
        <f>SUM(C11:C14)</f>
        <v>574</v>
      </c>
      <c r="D10" s="254">
        <f t="shared" ref="D10:S10" si="3">SUM(D11:D14)</f>
        <v>382</v>
      </c>
      <c r="E10" s="254">
        <f t="shared" si="3"/>
        <v>493</v>
      </c>
      <c r="F10" s="254">
        <f t="shared" si="3"/>
        <v>224</v>
      </c>
      <c r="G10" s="254">
        <f t="shared" si="3"/>
        <v>179</v>
      </c>
      <c r="H10" s="254">
        <f t="shared" si="3"/>
        <v>103</v>
      </c>
      <c r="I10" s="254">
        <f t="shared" si="3"/>
        <v>9</v>
      </c>
      <c r="J10" s="254">
        <f t="shared" si="3"/>
        <v>0</v>
      </c>
      <c r="K10" s="254">
        <f t="shared" si="3"/>
        <v>2</v>
      </c>
      <c r="L10" s="254">
        <f t="shared" si="3"/>
        <v>0</v>
      </c>
      <c r="M10" s="254">
        <f t="shared" si="3"/>
        <v>7</v>
      </c>
      <c r="N10" s="254">
        <f t="shared" si="3"/>
        <v>4</v>
      </c>
      <c r="O10" s="254">
        <f t="shared" si="3"/>
        <v>8</v>
      </c>
      <c r="P10" s="254">
        <f t="shared" si="3"/>
        <v>0</v>
      </c>
      <c r="Q10" s="254">
        <f t="shared" si="3"/>
        <v>6</v>
      </c>
      <c r="R10" s="254">
        <f t="shared" si="3"/>
        <v>27</v>
      </c>
      <c r="S10" s="254">
        <f t="shared" si="3"/>
        <v>0</v>
      </c>
    </row>
    <row r="11" spans="1:19">
      <c r="A11" s="353">
        <v>4</v>
      </c>
      <c r="B11" s="62" t="s">
        <v>37</v>
      </c>
      <c r="C11" s="327">
        <v>96</v>
      </c>
      <c r="D11" s="327">
        <v>60</v>
      </c>
      <c r="E11" s="327">
        <v>85</v>
      </c>
      <c r="F11" s="327">
        <v>36</v>
      </c>
      <c r="G11" s="327">
        <v>26</v>
      </c>
      <c r="H11" s="327">
        <v>15</v>
      </c>
      <c r="I11" s="327">
        <v>2</v>
      </c>
      <c r="J11" s="327">
        <v>0</v>
      </c>
      <c r="K11" s="327">
        <v>0</v>
      </c>
      <c r="L11" s="327">
        <v>0</v>
      </c>
      <c r="M11" s="327">
        <v>1</v>
      </c>
      <c r="N11" s="327">
        <v>0</v>
      </c>
      <c r="O11" s="327">
        <v>1</v>
      </c>
      <c r="P11" s="327">
        <v>0</v>
      </c>
      <c r="Q11" s="327">
        <v>3</v>
      </c>
      <c r="R11" s="327">
        <v>2</v>
      </c>
      <c r="S11" s="327">
        <v>0</v>
      </c>
    </row>
    <row r="12" spans="1:19">
      <c r="A12" s="353">
        <v>5</v>
      </c>
      <c r="B12" s="62" t="s">
        <v>68</v>
      </c>
      <c r="C12" s="327">
        <v>211</v>
      </c>
      <c r="D12" s="327">
        <v>150</v>
      </c>
      <c r="E12" s="327">
        <v>186</v>
      </c>
      <c r="F12" s="327">
        <v>104</v>
      </c>
      <c r="G12" s="327">
        <v>60</v>
      </c>
      <c r="H12" s="327">
        <v>31</v>
      </c>
      <c r="I12" s="327">
        <v>2</v>
      </c>
      <c r="J12" s="327">
        <v>0</v>
      </c>
      <c r="K12" s="327">
        <v>0</v>
      </c>
      <c r="L12" s="327">
        <v>0</v>
      </c>
      <c r="M12" s="327">
        <v>5</v>
      </c>
      <c r="N12" s="327">
        <v>3</v>
      </c>
      <c r="O12" s="327">
        <v>1</v>
      </c>
      <c r="P12" s="327">
        <v>0</v>
      </c>
      <c r="Q12" s="327">
        <v>2</v>
      </c>
      <c r="R12" s="327">
        <v>6</v>
      </c>
      <c r="S12" s="327">
        <v>0</v>
      </c>
    </row>
    <row r="13" spans="1:19">
      <c r="A13" s="353">
        <v>7</v>
      </c>
      <c r="B13" s="62" t="s">
        <v>39</v>
      </c>
      <c r="C13" s="327">
        <v>93</v>
      </c>
      <c r="D13" s="327">
        <v>59</v>
      </c>
      <c r="E13" s="327">
        <v>84</v>
      </c>
      <c r="F13" s="327">
        <v>23</v>
      </c>
      <c r="G13" s="327">
        <v>26</v>
      </c>
      <c r="H13" s="327">
        <v>14</v>
      </c>
      <c r="I13" s="327">
        <v>0</v>
      </c>
      <c r="J13" s="327">
        <v>0</v>
      </c>
      <c r="K13" s="327">
        <v>2</v>
      </c>
      <c r="L13" s="327">
        <v>0</v>
      </c>
      <c r="M13" s="327">
        <v>1</v>
      </c>
      <c r="N13" s="327">
        <v>0</v>
      </c>
      <c r="O13" s="327">
        <v>1</v>
      </c>
      <c r="P13" s="327">
        <v>0</v>
      </c>
      <c r="Q13" s="327">
        <v>1</v>
      </c>
      <c r="R13" s="327">
        <v>3</v>
      </c>
      <c r="S13" s="327">
        <v>0</v>
      </c>
    </row>
    <row r="14" spans="1:19">
      <c r="A14" s="353">
        <v>15</v>
      </c>
      <c r="B14" s="62" t="s">
        <v>46</v>
      </c>
      <c r="C14" s="327">
        <v>174</v>
      </c>
      <c r="D14" s="327">
        <v>113</v>
      </c>
      <c r="E14" s="327">
        <v>138</v>
      </c>
      <c r="F14" s="327">
        <v>61</v>
      </c>
      <c r="G14" s="327">
        <v>67</v>
      </c>
      <c r="H14" s="327">
        <v>43</v>
      </c>
      <c r="I14" s="327">
        <v>5</v>
      </c>
      <c r="J14" s="327">
        <v>0</v>
      </c>
      <c r="K14" s="327">
        <v>0</v>
      </c>
      <c r="L14" s="327">
        <v>0</v>
      </c>
      <c r="M14" s="327">
        <v>0</v>
      </c>
      <c r="N14" s="327">
        <v>1</v>
      </c>
      <c r="O14" s="327">
        <v>5</v>
      </c>
      <c r="P14" s="327">
        <v>0</v>
      </c>
      <c r="Q14" s="327">
        <v>0</v>
      </c>
      <c r="R14" s="327">
        <v>16</v>
      </c>
      <c r="S14" s="327">
        <v>0</v>
      </c>
    </row>
    <row r="15" spans="1:19" ht="28.5" customHeight="1">
      <c r="A15" s="527" t="s">
        <v>1564</v>
      </c>
      <c r="B15" s="516"/>
      <c r="C15" s="254">
        <f>SUM(C16:C20)</f>
        <v>471</v>
      </c>
      <c r="D15" s="254">
        <f t="shared" ref="D15:S15" si="4">SUM(D16:D20)</f>
        <v>312</v>
      </c>
      <c r="E15" s="254">
        <f t="shared" si="4"/>
        <v>400</v>
      </c>
      <c r="F15" s="254">
        <f t="shared" si="4"/>
        <v>217</v>
      </c>
      <c r="G15" s="254">
        <f t="shared" si="4"/>
        <v>140</v>
      </c>
      <c r="H15" s="254">
        <f t="shared" si="4"/>
        <v>91</v>
      </c>
      <c r="I15" s="254">
        <f t="shared" si="4"/>
        <v>2</v>
      </c>
      <c r="J15" s="254">
        <f t="shared" si="4"/>
        <v>1</v>
      </c>
      <c r="K15" s="254">
        <f t="shared" si="4"/>
        <v>5</v>
      </c>
      <c r="L15" s="254">
        <f t="shared" si="4"/>
        <v>0</v>
      </c>
      <c r="M15" s="254">
        <f t="shared" si="4"/>
        <v>18</v>
      </c>
      <c r="N15" s="254">
        <f t="shared" si="4"/>
        <v>4</v>
      </c>
      <c r="O15" s="254">
        <f t="shared" si="4"/>
        <v>3</v>
      </c>
      <c r="P15" s="254">
        <f t="shared" si="4"/>
        <v>0</v>
      </c>
      <c r="Q15" s="254">
        <f t="shared" si="4"/>
        <v>11</v>
      </c>
      <c r="R15" s="254">
        <f t="shared" si="4"/>
        <v>37</v>
      </c>
      <c r="S15" s="254">
        <f t="shared" si="4"/>
        <v>1</v>
      </c>
    </row>
    <row r="16" spans="1:19">
      <c r="A16" s="353">
        <v>2</v>
      </c>
      <c r="B16" s="62" t="s">
        <v>35</v>
      </c>
      <c r="C16" s="327">
        <v>74</v>
      </c>
      <c r="D16" s="327">
        <v>35</v>
      </c>
      <c r="E16" s="327">
        <v>67</v>
      </c>
      <c r="F16" s="327">
        <v>32</v>
      </c>
      <c r="G16" s="327">
        <v>15</v>
      </c>
      <c r="H16" s="327">
        <v>10</v>
      </c>
      <c r="I16" s="327">
        <v>1</v>
      </c>
      <c r="J16" s="327">
        <v>0</v>
      </c>
      <c r="K16" s="327">
        <v>2</v>
      </c>
      <c r="L16" s="327">
        <v>0</v>
      </c>
      <c r="M16" s="327">
        <v>2</v>
      </c>
      <c r="N16" s="327">
        <v>1</v>
      </c>
      <c r="O16" s="327">
        <v>2</v>
      </c>
      <c r="P16" s="327">
        <v>0</v>
      </c>
      <c r="Q16" s="327">
        <v>11</v>
      </c>
      <c r="R16" s="327">
        <v>9</v>
      </c>
      <c r="S16" s="327">
        <v>1</v>
      </c>
    </row>
    <row r="17" spans="1:19">
      <c r="A17" s="353">
        <v>6</v>
      </c>
      <c r="B17" s="62" t="s">
        <v>38</v>
      </c>
      <c r="C17" s="327">
        <v>79</v>
      </c>
      <c r="D17" s="327">
        <v>49</v>
      </c>
      <c r="E17" s="327">
        <v>69</v>
      </c>
      <c r="F17" s="327">
        <v>35</v>
      </c>
      <c r="G17" s="327">
        <v>31</v>
      </c>
      <c r="H17" s="327">
        <v>16</v>
      </c>
      <c r="I17" s="327">
        <v>0</v>
      </c>
      <c r="J17" s="327">
        <v>0</v>
      </c>
      <c r="K17" s="327">
        <v>2</v>
      </c>
      <c r="L17" s="327">
        <v>0</v>
      </c>
      <c r="M17" s="327">
        <v>1</v>
      </c>
      <c r="N17" s="327">
        <v>1</v>
      </c>
      <c r="O17" s="327">
        <v>0</v>
      </c>
      <c r="P17" s="327">
        <v>0</v>
      </c>
      <c r="Q17" s="327">
        <v>0</v>
      </c>
      <c r="R17" s="327">
        <v>10</v>
      </c>
      <c r="S17" s="327">
        <v>0</v>
      </c>
    </row>
    <row r="18" spans="1:19">
      <c r="A18" s="353">
        <v>8</v>
      </c>
      <c r="B18" s="62" t="s">
        <v>40</v>
      </c>
      <c r="C18" s="327">
        <v>145</v>
      </c>
      <c r="D18" s="327">
        <v>103</v>
      </c>
      <c r="E18" s="327">
        <v>118</v>
      </c>
      <c r="F18" s="327">
        <v>78</v>
      </c>
      <c r="G18" s="327">
        <v>44</v>
      </c>
      <c r="H18" s="327">
        <v>31</v>
      </c>
      <c r="I18" s="327">
        <v>0</v>
      </c>
      <c r="J18" s="327">
        <v>1</v>
      </c>
      <c r="K18" s="327">
        <v>0</v>
      </c>
      <c r="L18" s="327">
        <v>0</v>
      </c>
      <c r="M18" s="327">
        <v>8</v>
      </c>
      <c r="N18" s="327">
        <v>1</v>
      </c>
      <c r="O18" s="327">
        <v>1</v>
      </c>
      <c r="P18" s="327">
        <v>0</v>
      </c>
      <c r="Q18" s="327">
        <v>0</v>
      </c>
      <c r="R18" s="327">
        <v>13</v>
      </c>
      <c r="S18" s="327">
        <v>0</v>
      </c>
    </row>
    <row r="19" spans="1:19">
      <c r="A19" s="353">
        <v>9</v>
      </c>
      <c r="B19" s="62" t="s">
        <v>41</v>
      </c>
      <c r="C19" s="327">
        <v>116</v>
      </c>
      <c r="D19" s="327">
        <v>88</v>
      </c>
      <c r="E19" s="327">
        <v>95</v>
      </c>
      <c r="F19" s="327">
        <v>33</v>
      </c>
      <c r="G19" s="327">
        <v>38</v>
      </c>
      <c r="H19" s="327">
        <v>26</v>
      </c>
      <c r="I19" s="327">
        <v>0</v>
      </c>
      <c r="J19" s="327">
        <v>0</v>
      </c>
      <c r="K19" s="327">
        <v>0</v>
      </c>
      <c r="L19" s="327">
        <v>0</v>
      </c>
      <c r="M19" s="327">
        <v>4</v>
      </c>
      <c r="N19" s="327">
        <v>0</v>
      </c>
      <c r="O19" s="327">
        <v>0</v>
      </c>
      <c r="P19" s="327">
        <v>0</v>
      </c>
      <c r="Q19" s="327">
        <v>0</v>
      </c>
      <c r="R19" s="327">
        <v>4</v>
      </c>
      <c r="S19" s="327">
        <v>0</v>
      </c>
    </row>
    <row r="20" spans="1:19">
      <c r="A20" s="353">
        <v>13</v>
      </c>
      <c r="B20" s="62" t="s">
        <v>44</v>
      </c>
      <c r="C20" s="327">
        <v>57</v>
      </c>
      <c r="D20" s="327">
        <v>37</v>
      </c>
      <c r="E20" s="327">
        <v>51</v>
      </c>
      <c r="F20" s="327">
        <v>39</v>
      </c>
      <c r="G20" s="327">
        <v>12</v>
      </c>
      <c r="H20" s="327">
        <v>8</v>
      </c>
      <c r="I20" s="327">
        <v>1</v>
      </c>
      <c r="J20" s="327">
        <v>0</v>
      </c>
      <c r="K20" s="327">
        <v>1</v>
      </c>
      <c r="L20" s="327">
        <v>0</v>
      </c>
      <c r="M20" s="327">
        <v>3</v>
      </c>
      <c r="N20" s="327">
        <v>1</v>
      </c>
      <c r="O20" s="327">
        <v>0</v>
      </c>
      <c r="P20" s="327">
        <v>0</v>
      </c>
      <c r="Q20" s="327">
        <v>0</v>
      </c>
      <c r="R20" s="327">
        <v>1</v>
      </c>
      <c r="S20" s="327">
        <v>0</v>
      </c>
    </row>
    <row r="21" spans="1:19" ht="32.25" customHeight="1">
      <c r="A21" s="519" t="s">
        <v>1565</v>
      </c>
      <c r="B21" s="519"/>
      <c r="C21" s="118">
        <f>SUM(C22+C28+C35+C44+C49+C55)</f>
        <v>4079</v>
      </c>
      <c r="D21" s="118">
        <f t="shared" ref="D21:S21" si="5">SUM(D22+D28+D35+D44+D49+D55)</f>
        <v>2736</v>
      </c>
      <c r="E21" s="118">
        <f t="shared" si="5"/>
        <v>3586</v>
      </c>
      <c r="F21" s="118">
        <f t="shared" si="5"/>
        <v>1695</v>
      </c>
      <c r="G21" s="118">
        <f t="shared" si="5"/>
        <v>1161</v>
      </c>
      <c r="H21" s="118">
        <f t="shared" si="5"/>
        <v>752</v>
      </c>
      <c r="I21" s="118">
        <f t="shared" si="5"/>
        <v>65</v>
      </c>
      <c r="J21" s="118">
        <f t="shared" si="5"/>
        <v>15</v>
      </c>
      <c r="K21" s="118">
        <f t="shared" si="5"/>
        <v>19</v>
      </c>
      <c r="L21" s="118">
        <f t="shared" si="5"/>
        <v>7</v>
      </c>
      <c r="M21" s="118">
        <f t="shared" si="5"/>
        <v>63</v>
      </c>
      <c r="N21" s="118">
        <f t="shared" si="5"/>
        <v>91</v>
      </c>
      <c r="O21" s="118">
        <f t="shared" si="5"/>
        <v>27</v>
      </c>
      <c r="P21" s="118">
        <f t="shared" si="5"/>
        <v>0</v>
      </c>
      <c r="Q21" s="118">
        <f t="shared" si="5"/>
        <v>117</v>
      </c>
      <c r="R21" s="118">
        <f t="shared" si="5"/>
        <v>238</v>
      </c>
      <c r="S21" s="118">
        <f t="shared" si="5"/>
        <v>17</v>
      </c>
    </row>
    <row r="22" spans="1:19">
      <c r="A22" s="516" t="s">
        <v>1557</v>
      </c>
      <c r="B22" s="516"/>
      <c r="C22" s="254">
        <f>SUM(C23:C27)</f>
        <v>429</v>
      </c>
      <c r="D22" s="254">
        <f t="shared" ref="D22:S22" si="6">SUM(D23:D27)</f>
        <v>253</v>
      </c>
      <c r="E22" s="254">
        <f t="shared" si="6"/>
        <v>374</v>
      </c>
      <c r="F22" s="254">
        <f t="shared" si="6"/>
        <v>198</v>
      </c>
      <c r="G22" s="254">
        <f t="shared" si="6"/>
        <v>118</v>
      </c>
      <c r="H22" s="254">
        <f t="shared" si="6"/>
        <v>82</v>
      </c>
      <c r="I22" s="254">
        <f t="shared" si="6"/>
        <v>2</v>
      </c>
      <c r="J22" s="254">
        <f t="shared" si="6"/>
        <v>0</v>
      </c>
      <c r="K22" s="254">
        <f t="shared" si="6"/>
        <v>4</v>
      </c>
      <c r="L22" s="254">
        <f t="shared" si="6"/>
        <v>0</v>
      </c>
      <c r="M22" s="254">
        <f t="shared" si="6"/>
        <v>17</v>
      </c>
      <c r="N22" s="254">
        <f t="shared" si="6"/>
        <v>9</v>
      </c>
      <c r="O22" s="254">
        <f t="shared" si="6"/>
        <v>5</v>
      </c>
      <c r="P22" s="254">
        <f t="shared" si="6"/>
        <v>0</v>
      </c>
      <c r="Q22" s="254">
        <f t="shared" si="6"/>
        <v>6</v>
      </c>
      <c r="R22" s="254">
        <f t="shared" si="6"/>
        <v>19</v>
      </c>
      <c r="S22" s="254">
        <f t="shared" si="6"/>
        <v>0</v>
      </c>
    </row>
    <row r="23" spans="1:19">
      <c r="A23" s="353">
        <v>1</v>
      </c>
      <c r="B23" s="62" t="s">
        <v>12</v>
      </c>
      <c r="C23" s="327">
        <v>105</v>
      </c>
      <c r="D23" s="327">
        <v>61</v>
      </c>
      <c r="E23" s="214">
        <v>94</v>
      </c>
      <c r="F23" s="214">
        <v>38</v>
      </c>
      <c r="G23" s="214">
        <v>32</v>
      </c>
      <c r="H23" s="214">
        <v>18</v>
      </c>
      <c r="I23" s="214">
        <v>0</v>
      </c>
      <c r="J23" s="327">
        <v>0</v>
      </c>
      <c r="K23" s="327">
        <v>4</v>
      </c>
      <c r="L23" s="327">
        <v>0</v>
      </c>
      <c r="M23" s="327">
        <v>11</v>
      </c>
      <c r="N23" s="327">
        <v>2</v>
      </c>
      <c r="O23" s="327">
        <v>0</v>
      </c>
      <c r="P23" s="327">
        <v>0</v>
      </c>
      <c r="Q23" s="327">
        <v>0</v>
      </c>
      <c r="R23" s="327">
        <v>1</v>
      </c>
      <c r="S23" s="327">
        <v>0</v>
      </c>
    </row>
    <row r="24" spans="1:19">
      <c r="A24" s="353">
        <v>2</v>
      </c>
      <c r="B24" s="62" t="s">
        <v>13</v>
      </c>
      <c r="C24" s="327">
        <v>115</v>
      </c>
      <c r="D24" s="327">
        <v>65</v>
      </c>
      <c r="E24" s="214">
        <v>101</v>
      </c>
      <c r="F24" s="214">
        <v>43</v>
      </c>
      <c r="G24" s="214">
        <v>21</v>
      </c>
      <c r="H24" s="214">
        <v>20</v>
      </c>
      <c r="I24" s="214">
        <v>1</v>
      </c>
      <c r="J24" s="327">
        <v>0</v>
      </c>
      <c r="K24" s="327">
        <v>0</v>
      </c>
      <c r="L24" s="327">
        <v>0</v>
      </c>
      <c r="M24" s="327">
        <v>5</v>
      </c>
      <c r="N24" s="327">
        <v>3</v>
      </c>
      <c r="O24" s="327">
        <v>3</v>
      </c>
      <c r="P24" s="327">
        <v>0</v>
      </c>
      <c r="Q24" s="327">
        <v>0</v>
      </c>
      <c r="R24" s="327">
        <v>7</v>
      </c>
      <c r="S24" s="327">
        <v>0</v>
      </c>
    </row>
    <row r="25" spans="1:19">
      <c r="A25" s="353">
        <v>3</v>
      </c>
      <c r="B25" s="62" t="s">
        <v>15</v>
      </c>
      <c r="C25" s="327">
        <v>97</v>
      </c>
      <c r="D25" s="327">
        <v>68</v>
      </c>
      <c r="E25" s="214">
        <v>85</v>
      </c>
      <c r="F25" s="214">
        <v>56</v>
      </c>
      <c r="G25" s="214">
        <v>37</v>
      </c>
      <c r="H25" s="214">
        <v>17</v>
      </c>
      <c r="I25" s="214">
        <v>1</v>
      </c>
      <c r="J25" s="327">
        <v>0</v>
      </c>
      <c r="K25" s="327">
        <v>0</v>
      </c>
      <c r="L25" s="327">
        <v>0</v>
      </c>
      <c r="M25" s="327">
        <v>0</v>
      </c>
      <c r="N25" s="327">
        <v>2</v>
      </c>
      <c r="O25" s="327">
        <v>0</v>
      </c>
      <c r="P25" s="327">
        <v>0</v>
      </c>
      <c r="Q25" s="327">
        <v>0</v>
      </c>
      <c r="R25" s="327">
        <v>3</v>
      </c>
      <c r="S25" s="327">
        <v>0</v>
      </c>
    </row>
    <row r="26" spans="1:19">
      <c r="A26" s="353">
        <v>10</v>
      </c>
      <c r="B26" s="62" t="s">
        <v>42</v>
      </c>
      <c r="C26" s="327">
        <v>59</v>
      </c>
      <c r="D26" s="327">
        <v>28</v>
      </c>
      <c r="E26" s="327">
        <v>49</v>
      </c>
      <c r="F26" s="327">
        <v>28</v>
      </c>
      <c r="G26" s="327">
        <v>14</v>
      </c>
      <c r="H26" s="327">
        <v>16</v>
      </c>
      <c r="I26" s="327">
        <v>0</v>
      </c>
      <c r="J26" s="327">
        <v>0</v>
      </c>
      <c r="K26" s="327">
        <v>0</v>
      </c>
      <c r="L26" s="327">
        <v>0</v>
      </c>
      <c r="M26" s="327">
        <v>1</v>
      </c>
      <c r="N26" s="327">
        <v>2</v>
      </c>
      <c r="O26" s="327">
        <v>2</v>
      </c>
      <c r="P26" s="327">
        <v>0</v>
      </c>
      <c r="Q26" s="327">
        <v>5</v>
      </c>
      <c r="R26" s="327">
        <v>5</v>
      </c>
      <c r="S26" s="327">
        <v>0</v>
      </c>
    </row>
    <row r="27" spans="1:19">
      <c r="A27" s="353">
        <v>4</v>
      </c>
      <c r="B27" s="62" t="s">
        <v>61</v>
      </c>
      <c r="C27" s="327">
        <v>53</v>
      </c>
      <c r="D27" s="327">
        <v>31</v>
      </c>
      <c r="E27" s="214">
        <v>45</v>
      </c>
      <c r="F27" s="327">
        <v>33</v>
      </c>
      <c r="G27" s="214">
        <v>14</v>
      </c>
      <c r="H27" s="214">
        <v>11</v>
      </c>
      <c r="I27" s="214">
        <v>0</v>
      </c>
      <c r="J27" s="327">
        <v>0</v>
      </c>
      <c r="K27" s="327">
        <v>0</v>
      </c>
      <c r="L27" s="327">
        <v>0</v>
      </c>
      <c r="M27" s="327">
        <v>0</v>
      </c>
      <c r="N27" s="327">
        <v>0</v>
      </c>
      <c r="O27" s="327">
        <v>0</v>
      </c>
      <c r="P27" s="327">
        <v>0</v>
      </c>
      <c r="Q27" s="327">
        <v>1</v>
      </c>
      <c r="R27" s="327">
        <v>3</v>
      </c>
      <c r="S27" s="327">
        <v>0</v>
      </c>
    </row>
    <row r="28" spans="1:19">
      <c r="A28" s="516" t="s">
        <v>1558</v>
      </c>
      <c r="B28" s="516"/>
      <c r="C28" s="254">
        <f>SUM(C29:C34)</f>
        <v>691</v>
      </c>
      <c r="D28" s="254">
        <f t="shared" ref="D28:S28" si="7">SUM(D29:D34)</f>
        <v>451</v>
      </c>
      <c r="E28" s="254">
        <f t="shared" si="7"/>
        <v>605</v>
      </c>
      <c r="F28" s="254">
        <f t="shared" si="7"/>
        <v>349</v>
      </c>
      <c r="G28" s="254">
        <f t="shared" si="7"/>
        <v>176</v>
      </c>
      <c r="H28" s="254">
        <f t="shared" si="7"/>
        <v>130</v>
      </c>
      <c r="I28" s="254">
        <f t="shared" si="7"/>
        <v>14</v>
      </c>
      <c r="J28" s="254">
        <f t="shared" si="7"/>
        <v>3</v>
      </c>
      <c r="K28" s="254">
        <f t="shared" si="7"/>
        <v>3</v>
      </c>
      <c r="L28" s="254">
        <f t="shared" si="7"/>
        <v>2</v>
      </c>
      <c r="M28" s="254">
        <f t="shared" si="7"/>
        <v>4</v>
      </c>
      <c r="N28" s="254">
        <f t="shared" si="7"/>
        <v>8</v>
      </c>
      <c r="O28" s="254">
        <f t="shared" si="7"/>
        <v>2</v>
      </c>
      <c r="P28" s="254">
        <f t="shared" si="7"/>
        <v>0</v>
      </c>
      <c r="Q28" s="254">
        <f t="shared" si="7"/>
        <v>11</v>
      </c>
      <c r="R28" s="254">
        <f t="shared" si="7"/>
        <v>47</v>
      </c>
      <c r="S28" s="254">
        <f t="shared" si="7"/>
        <v>3</v>
      </c>
    </row>
    <row r="29" spans="1:19">
      <c r="A29" s="353">
        <v>1</v>
      </c>
      <c r="B29" s="62" t="s">
        <v>17</v>
      </c>
      <c r="C29" s="327">
        <v>69</v>
      </c>
      <c r="D29" s="327">
        <v>38</v>
      </c>
      <c r="E29" s="214">
        <v>61</v>
      </c>
      <c r="F29" s="214">
        <v>45</v>
      </c>
      <c r="G29" s="214">
        <v>29</v>
      </c>
      <c r="H29" s="327">
        <v>11</v>
      </c>
      <c r="I29" s="327">
        <v>7</v>
      </c>
      <c r="J29" s="327">
        <v>1</v>
      </c>
      <c r="K29" s="327">
        <v>0</v>
      </c>
      <c r="L29" s="327">
        <v>1</v>
      </c>
      <c r="M29" s="327">
        <v>0</v>
      </c>
      <c r="N29" s="327">
        <v>0</v>
      </c>
      <c r="O29" s="327">
        <v>1</v>
      </c>
      <c r="P29" s="327">
        <v>0</v>
      </c>
      <c r="Q29" s="327">
        <v>0</v>
      </c>
      <c r="R29" s="327">
        <v>5</v>
      </c>
      <c r="S29" s="327">
        <v>0</v>
      </c>
    </row>
    <row r="30" spans="1:19">
      <c r="A30" s="353">
        <v>3</v>
      </c>
      <c r="B30" s="62" t="s">
        <v>18</v>
      </c>
      <c r="C30" s="327">
        <v>111</v>
      </c>
      <c r="D30" s="327">
        <v>74</v>
      </c>
      <c r="E30" s="327">
        <v>96</v>
      </c>
      <c r="F30" s="327">
        <v>106</v>
      </c>
      <c r="G30" s="327">
        <v>19</v>
      </c>
      <c r="H30" s="327">
        <v>22</v>
      </c>
      <c r="I30" s="327">
        <v>1</v>
      </c>
      <c r="J30" s="327">
        <v>1</v>
      </c>
      <c r="K30" s="327">
        <v>1</v>
      </c>
      <c r="L30" s="327">
        <v>0</v>
      </c>
      <c r="M30" s="327">
        <v>0</v>
      </c>
      <c r="N30" s="327">
        <v>0</v>
      </c>
      <c r="O30" s="327">
        <v>0</v>
      </c>
      <c r="P30" s="327">
        <v>0</v>
      </c>
      <c r="Q30" s="327">
        <v>0</v>
      </c>
      <c r="R30" s="327">
        <v>10</v>
      </c>
      <c r="S30" s="327">
        <v>0</v>
      </c>
    </row>
    <row r="31" spans="1:19">
      <c r="A31" s="353">
        <v>4</v>
      </c>
      <c r="B31" s="62" t="s">
        <v>20</v>
      </c>
      <c r="C31" s="327">
        <v>171</v>
      </c>
      <c r="D31" s="327">
        <v>106</v>
      </c>
      <c r="E31" s="327">
        <v>147</v>
      </c>
      <c r="F31" s="327">
        <v>92</v>
      </c>
      <c r="G31" s="327">
        <v>37</v>
      </c>
      <c r="H31" s="327">
        <v>35</v>
      </c>
      <c r="I31" s="327">
        <v>5</v>
      </c>
      <c r="J31" s="327">
        <v>0</v>
      </c>
      <c r="K31" s="327">
        <v>1</v>
      </c>
      <c r="L31" s="327">
        <v>0</v>
      </c>
      <c r="M31" s="327">
        <v>0</v>
      </c>
      <c r="N31" s="327">
        <v>1</v>
      </c>
      <c r="O31" s="327">
        <v>1</v>
      </c>
      <c r="P31" s="327">
        <v>0</v>
      </c>
      <c r="Q31" s="327">
        <v>3</v>
      </c>
      <c r="R31" s="327">
        <v>14</v>
      </c>
      <c r="S31" s="327">
        <v>1</v>
      </c>
    </row>
    <row r="32" spans="1:19">
      <c r="A32" s="353">
        <v>5</v>
      </c>
      <c r="B32" s="62" t="s">
        <v>21</v>
      </c>
      <c r="C32" s="327">
        <v>111</v>
      </c>
      <c r="D32" s="327">
        <v>74</v>
      </c>
      <c r="E32" s="327">
        <v>98</v>
      </c>
      <c r="F32" s="327">
        <v>53</v>
      </c>
      <c r="G32" s="327">
        <v>36</v>
      </c>
      <c r="H32" s="327">
        <v>22</v>
      </c>
      <c r="I32" s="327">
        <v>0</v>
      </c>
      <c r="J32" s="327">
        <v>0</v>
      </c>
      <c r="K32" s="327">
        <v>1</v>
      </c>
      <c r="L32" s="327">
        <v>0</v>
      </c>
      <c r="M32" s="327">
        <v>1</v>
      </c>
      <c r="N32" s="327">
        <v>2</v>
      </c>
      <c r="O32" s="327">
        <v>0</v>
      </c>
      <c r="P32" s="327">
        <v>0</v>
      </c>
      <c r="Q32" s="327">
        <v>0</v>
      </c>
      <c r="R32" s="327">
        <v>5</v>
      </c>
      <c r="S32" s="327">
        <v>0</v>
      </c>
    </row>
    <row r="33" spans="1:19">
      <c r="A33" s="353">
        <v>16</v>
      </c>
      <c r="B33" s="62" t="s">
        <v>47</v>
      </c>
      <c r="C33" s="327">
        <v>83</v>
      </c>
      <c r="D33" s="327">
        <v>52</v>
      </c>
      <c r="E33" s="327">
        <v>72</v>
      </c>
      <c r="F33" s="327">
        <v>53</v>
      </c>
      <c r="G33" s="327">
        <v>28</v>
      </c>
      <c r="H33" s="327">
        <v>17</v>
      </c>
      <c r="I33" s="327">
        <v>1</v>
      </c>
      <c r="J33" s="327">
        <v>0</v>
      </c>
      <c r="K33" s="327">
        <v>0</v>
      </c>
      <c r="L33" s="327">
        <v>0</v>
      </c>
      <c r="M33" s="327">
        <v>0</v>
      </c>
      <c r="N33" s="327">
        <v>0</v>
      </c>
      <c r="O33" s="327">
        <v>0</v>
      </c>
      <c r="P33" s="327">
        <v>0</v>
      </c>
      <c r="Q33" s="327">
        <v>8</v>
      </c>
      <c r="R33" s="327">
        <v>7</v>
      </c>
      <c r="S33" s="327">
        <v>1</v>
      </c>
    </row>
    <row r="34" spans="1:19" s="19" customFormat="1">
      <c r="A34" s="352">
        <v>2</v>
      </c>
      <c r="B34" s="63" t="s">
        <v>267</v>
      </c>
      <c r="C34" s="351">
        <v>146</v>
      </c>
      <c r="D34" s="351">
        <v>107</v>
      </c>
      <c r="E34" s="210">
        <v>131</v>
      </c>
      <c r="F34" s="351">
        <v>0</v>
      </c>
      <c r="G34" s="351">
        <v>27</v>
      </c>
      <c r="H34" s="351">
        <v>23</v>
      </c>
      <c r="I34" s="351">
        <v>0</v>
      </c>
      <c r="J34" s="351">
        <v>1</v>
      </c>
      <c r="K34" s="351">
        <v>0</v>
      </c>
      <c r="L34" s="351">
        <v>1</v>
      </c>
      <c r="M34" s="351">
        <v>3</v>
      </c>
      <c r="N34" s="351">
        <v>5</v>
      </c>
      <c r="O34" s="351">
        <v>0</v>
      </c>
      <c r="P34" s="351">
        <v>0</v>
      </c>
      <c r="Q34" s="351">
        <v>0</v>
      </c>
      <c r="R34" s="351">
        <v>6</v>
      </c>
      <c r="S34" s="351">
        <v>1</v>
      </c>
    </row>
    <row r="35" spans="1:19" s="19" customFormat="1">
      <c r="A35" s="516" t="s">
        <v>1559</v>
      </c>
      <c r="B35" s="516"/>
      <c r="C35" s="254">
        <f>SUM(C36:C43)</f>
        <v>1552</v>
      </c>
      <c r="D35" s="254">
        <f t="shared" ref="D35:S35" si="8">SUM(D36:D43)</f>
        <v>1123</v>
      </c>
      <c r="E35" s="254">
        <f t="shared" si="8"/>
        <v>1381</v>
      </c>
      <c r="F35" s="254">
        <f t="shared" si="8"/>
        <v>534</v>
      </c>
      <c r="G35" s="254">
        <f t="shared" si="8"/>
        <v>513</v>
      </c>
      <c r="H35" s="254">
        <f t="shared" si="8"/>
        <v>284</v>
      </c>
      <c r="I35" s="254">
        <f t="shared" si="8"/>
        <v>19</v>
      </c>
      <c r="J35" s="254">
        <f t="shared" si="8"/>
        <v>9</v>
      </c>
      <c r="K35" s="254">
        <f t="shared" si="8"/>
        <v>7</v>
      </c>
      <c r="L35" s="254">
        <f t="shared" si="8"/>
        <v>3</v>
      </c>
      <c r="M35" s="254">
        <f t="shared" si="8"/>
        <v>27</v>
      </c>
      <c r="N35" s="254">
        <f t="shared" si="8"/>
        <v>35</v>
      </c>
      <c r="O35" s="254">
        <f t="shared" si="8"/>
        <v>6</v>
      </c>
      <c r="P35" s="254">
        <f t="shared" si="8"/>
        <v>0</v>
      </c>
      <c r="Q35" s="254">
        <f t="shared" si="8"/>
        <v>53</v>
      </c>
      <c r="R35" s="254">
        <f t="shared" si="8"/>
        <v>87</v>
      </c>
      <c r="S35" s="254">
        <f t="shared" si="8"/>
        <v>1</v>
      </c>
    </row>
    <row r="36" spans="1:19">
      <c r="A36" s="353">
        <v>1</v>
      </c>
      <c r="B36" s="62" t="s">
        <v>26</v>
      </c>
      <c r="C36" s="327">
        <v>28</v>
      </c>
      <c r="D36" s="327">
        <v>15</v>
      </c>
      <c r="E36" s="327">
        <v>25</v>
      </c>
      <c r="F36" s="327">
        <v>18</v>
      </c>
      <c r="G36" s="327">
        <v>12</v>
      </c>
      <c r="H36" s="327">
        <v>5</v>
      </c>
      <c r="I36" s="327">
        <v>0</v>
      </c>
      <c r="J36" s="327">
        <v>0</v>
      </c>
      <c r="K36" s="327">
        <v>0</v>
      </c>
      <c r="L36" s="327">
        <v>0</v>
      </c>
      <c r="M36" s="327">
        <v>1</v>
      </c>
      <c r="N36" s="327">
        <v>0</v>
      </c>
      <c r="O36" s="327">
        <v>0</v>
      </c>
      <c r="P36" s="327">
        <v>0</v>
      </c>
      <c r="Q36" s="327">
        <v>0</v>
      </c>
      <c r="R36" s="327">
        <v>2</v>
      </c>
      <c r="S36" s="327">
        <v>0</v>
      </c>
    </row>
    <row r="37" spans="1:19">
      <c r="A37" s="353">
        <v>2</v>
      </c>
      <c r="B37" s="62" t="s">
        <v>27</v>
      </c>
      <c r="C37" s="327">
        <v>83</v>
      </c>
      <c r="D37" s="327">
        <v>56</v>
      </c>
      <c r="E37" s="327">
        <v>73</v>
      </c>
      <c r="F37" s="327">
        <v>53</v>
      </c>
      <c r="G37" s="327">
        <v>25</v>
      </c>
      <c r="H37" s="327">
        <v>13</v>
      </c>
      <c r="I37" s="327">
        <v>1</v>
      </c>
      <c r="J37" s="327">
        <v>0</v>
      </c>
      <c r="K37" s="327">
        <v>0</v>
      </c>
      <c r="L37" s="327">
        <v>0</v>
      </c>
      <c r="M37" s="327">
        <v>0</v>
      </c>
      <c r="N37" s="327">
        <v>3</v>
      </c>
      <c r="O37" s="327">
        <v>0</v>
      </c>
      <c r="P37" s="327">
        <v>0</v>
      </c>
      <c r="Q37" s="327">
        <v>18</v>
      </c>
      <c r="R37" s="327">
        <v>6</v>
      </c>
      <c r="S37" s="327">
        <v>0</v>
      </c>
    </row>
    <row r="38" spans="1:19">
      <c r="A38" s="353">
        <v>3</v>
      </c>
      <c r="B38" s="62" t="s">
        <v>28</v>
      </c>
      <c r="C38" s="327">
        <v>77</v>
      </c>
      <c r="D38" s="327">
        <v>55</v>
      </c>
      <c r="E38" s="327">
        <v>66</v>
      </c>
      <c r="F38" s="327">
        <v>61</v>
      </c>
      <c r="G38" s="327">
        <v>16</v>
      </c>
      <c r="H38" s="327">
        <v>14</v>
      </c>
      <c r="I38" s="327">
        <v>1</v>
      </c>
      <c r="J38" s="327">
        <v>3</v>
      </c>
      <c r="K38" s="327">
        <v>3</v>
      </c>
      <c r="L38" s="327">
        <v>0</v>
      </c>
      <c r="M38" s="327">
        <v>1</v>
      </c>
      <c r="N38" s="327">
        <v>7</v>
      </c>
      <c r="O38" s="327">
        <v>0</v>
      </c>
      <c r="P38" s="327">
        <v>0</v>
      </c>
      <c r="Q38" s="327">
        <v>17</v>
      </c>
      <c r="R38" s="327">
        <v>7</v>
      </c>
      <c r="S38" s="327">
        <v>0</v>
      </c>
    </row>
    <row r="39" spans="1:19">
      <c r="A39" s="353">
        <v>4</v>
      </c>
      <c r="B39" s="62" t="s">
        <v>107</v>
      </c>
      <c r="C39" s="327">
        <v>61</v>
      </c>
      <c r="D39" s="327">
        <v>40</v>
      </c>
      <c r="E39" s="327">
        <v>56</v>
      </c>
      <c r="F39" s="327">
        <v>48</v>
      </c>
      <c r="G39" s="327">
        <v>15</v>
      </c>
      <c r="H39" s="327">
        <v>9</v>
      </c>
      <c r="I39" s="327">
        <v>6</v>
      </c>
      <c r="J39" s="327">
        <v>2</v>
      </c>
      <c r="K39" s="327">
        <v>4</v>
      </c>
      <c r="L39" s="327">
        <v>0</v>
      </c>
      <c r="M39" s="327">
        <v>1</v>
      </c>
      <c r="N39" s="327">
        <v>0</v>
      </c>
      <c r="O39" s="327">
        <v>0</v>
      </c>
      <c r="P39" s="327">
        <v>0</v>
      </c>
      <c r="Q39" s="327">
        <v>2</v>
      </c>
      <c r="R39" s="327">
        <v>1</v>
      </c>
      <c r="S39" s="327">
        <v>0</v>
      </c>
    </row>
    <row r="40" spans="1:19">
      <c r="A40" s="353">
        <v>6</v>
      </c>
      <c r="B40" s="62" t="s">
        <v>29</v>
      </c>
      <c r="C40" s="327">
        <v>298</v>
      </c>
      <c r="D40" s="327">
        <v>215</v>
      </c>
      <c r="E40" s="327">
        <v>269</v>
      </c>
      <c r="F40" s="327">
        <v>249</v>
      </c>
      <c r="G40" s="327">
        <v>100</v>
      </c>
      <c r="H40" s="327">
        <v>45</v>
      </c>
      <c r="I40" s="327">
        <v>1</v>
      </c>
      <c r="J40" s="327">
        <v>2</v>
      </c>
      <c r="K40" s="327">
        <v>0</v>
      </c>
      <c r="L40" s="327">
        <v>0</v>
      </c>
      <c r="M40" s="327">
        <v>5</v>
      </c>
      <c r="N40" s="327">
        <v>1</v>
      </c>
      <c r="O40" s="327">
        <v>3</v>
      </c>
      <c r="P40" s="327">
        <v>0</v>
      </c>
      <c r="Q40" s="327">
        <v>1</v>
      </c>
      <c r="R40" s="327">
        <v>16</v>
      </c>
      <c r="S40" s="327">
        <v>0</v>
      </c>
    </row>
    <row r="41" spans="1:19">
      <c r="A41" s="353">
        <v>7</v>
      </c>
      <c r="B41" s="62" t="s">
        <v>30</v>
      </c>
      <c r="C41" s="327">
        <v>109</v>
      </c>
      <c r="D41" s="327">
        <v>66</v>
      </c>
      <c r="E41" s="327">
        <v>104</v>
      </c>
      <c r="F41" s="327">
        <v>75</v>
      </c>
      <c r="G41" s="327">
        <v>36</v>
      </c>
      <c r="H41" s="327">
        <v>9</v>
      </c>
      <c r="I41" s="327">
        <v>4</v>
      </c>
      <c r="J41" s="327">
        <v>0</v>
      </c>
      <c r="K41" s="327">
        <v>0</v>
      </c>
      <c r="L41" s="327">
        <v>0</v>
      </c>
      <c r="M41" s="327">
        <v>0</v>
      </c>
      <c r="N41" s="327">
        <v>2</v>
      </c>
      <c r="O41" s="327">
        <v>0</v>
      </c>
      <c r="P41" s="327">
        <v>0</v>
      </c>
      <c r="Q41" s="327">
        <v>0</v>
      </c>
      <c r="R41" s="327">
        <v>11</v>
      </c>
      <c r="S41" s="327">
        <v>0</v>
      </c>
    </row>
    <row r="42" spans="1:19">
      <c r="A42" s="353">
        <v>8</v>
      </c>
      <c r="B42" s="62" t="s">
        <v>31</v>
      </c>
      <c r="C42" s="327">
        <v>40</v>
      </c>
      <c r="D42" s="327">
        <v>36</v>
      </c>
      <c r="E42" s="327">
        <v>35</v>
      </c>
      <c r="F42" s="327">
        <v>30</v>
      </c>
      <c r="G42" s="327">
        <v>14</v>
      </c>
      <c r="H42" s="327">
        <v>10</v>
      </c>
      <c r="I42" s="327">
        <v>0</v>
      </c>
      <c r="J42" s="327">
        <v>0</v>
      </c>
      <c r="K42" s="327">
        <v>0</v>
      </c>
      <c r="L42" s="327">
        <v>0</v>
      </c>
      <c r="M42" s="327">
        <v>0</v>
      </c>
      <c r="N42" s="327">
        <v>0</v>
      </c>
      <c r="O42" s="327">
        <v>0</v>
      </c>
      <c r="P42" s="327">
        <v>0</v>
      </c>
      <c r="Q42" s="327">
        <v>9</v>
      </c>
      <c r="R42" s="327">
        <v>0</v>
      </c>
      <c r="S42" s="327">
        <v>1</v>
      </c>
    </row>
    <row r="43" spans="1:19" s="19" customFormat="1">
      <c r="A43" s="352">
        <v>5</v>
      </c>
      <c r="B43" s="63" t="s">
        <v>109</v>
      </c>
      <c r="C43" s="351">
        <v>856</v>
      </c>
      <c r="D43" s="351">
        <v>640</v>
      </c>
      <c r="E43" s="351">
        <v>753</v>
      </c>
      <c r="F43" s="351">
        <v>0</v>
      </c>
      <c r="G43" s="351">
        <v>295</v>
      </c>
      <c r="H43" s="351">
        <v>179</v>
      </c>
      <c r="I43" s="351">
        <v>6</v>
      </c>
      <c r="J43" s="351">
        <v>2</v>
      </c>
      <c r="K43" s="351">
        <v>0</v>
      </c>
      <c r="L43" s="351">
        <v>3</v>
      </c>
      <c r="M43" s="351">
        <v>19</v>
      </c>
      <c r="N43" s="351">
        <v>22</v>
      </c>
      <c r="O43" s="351">
        <v>3</v>
      </c>
      <c r="P43" s="351">
        <v>0</v>
      </c>
      <c r="Q43" s="351">
        <v>6</v>
      </c>
      <c r="R43" s="351">
        <v>44</v>
      </c>
      <c r="S43" s="351">
        <v>0</v>
      </c>
    </row>
    <row r="44" spans="1:19">
      <c r="A44" s="516" t="s">
        <v>1566</v>
      </c>
      <c r="B44" s="516"/>
      <c r="C44" s="254">
        <f>SUM(C45:C48)</f>
        <v>637</v>
      </c>
      <c r="D44" s="254">
        <f t="shared" ref="D44:S44" si="9">SUM(D45:D48)</f>
        <v>395</v>
      </c>
      <c r="E44" s="254">
        <f t="shared" si="9"/>
        <v>569</v>
      </c>
      <c r="F44" s="254">
        <f t="shared" si="9"/>
        <v>262</v>
      </c>
      <c r="G44" s="254">
        <f t="shared" si="9"/>
        <v>129</v>
      </c>
      <c r="H44" s="254">
        <f t="shared" si="9"/>
        <v>97</v>
      </c>
      <c r="I44" s="254">
        <f t="shared" si="9"/>
        <v>11</v>
      </c>
      <c r="J44" s="254">
        <f t="shared" si="9"/>
        <v>0</v>
      </c>
      <c r="K44" s="254">
        <f t="shared" si="9"/>
        <v>3</v>
      </c>
      <c r="L44" s="254">
        <f t="shared" si="9"/>
        <v>0</v>
      </c>
      <c r="M44" s="254">
        <f t="shared" si="9"/>
        <v>5</v>
      </c>
      <c r="N44" s="254">
        <f t="shared" si="9"/>
        <v>21</v>
      </c>
      <c r="O44" s="254">
        <f t="shared" si="9"/>
        <v>8</v>
      </c>
      <c r="P44" s="254">
        <f t="shared" si="9"/>
        <v>0</v>
      </c>
      <c r="Q44" s="254">
        <f t="shared" si="9"/>
        <v>8</v>
      </c>
      <c r="R44" s="254">
        <f t="shared" si="9"/>
        <v>40</v>
      </c>
      <c r="S44" s="254">
        <f t="shared" si="9"/>
        <v>2</v>
      </c>
    </row>
    <row r="45" spans="1:19">
      <c r="A45" s="353">
        <v>1</v>
      </c>
      <c r="B45" s="62" t="s">
        <v>22</v>
      </c>
      <c r="C45" s="327">
        <v>91</v>
      </c>
      <c r="D45" s="327">
        <v>61</v>
      </c>
      <c r="E45" s="327">
        <v>81</v>
      </c>
      <c r="F45" s="327">
        <v>48</v>
      </c>
      <c r="G45" s="327">
        <v>35</v>
      </c>
      <c r="H45" s="327">
        <v>16</v>
      </c>
      <c r="I45" s="327">
        <v>1</v>
      </c>
      <c r="J45" s="327">
        <v>0</v>
      </c>
      <c r="K45" s="327">
        <v>0</v>
      </c>
      <c r="L45" s="327">
        <v>0</v>
      </c>
      <c r="M45" s="327">
        <v>1</v>
      </c>
      <c r="N45" s="327">
        <v>5</v>
      </c>
      <c r="O45" s="327">
        <v>1</v>
      </c>
      <c r="P45" s="327">
        <v>0</v>
      </c>
      <c r="Q45" s="327">
        <v>6</v>
      </c>
      <c r="R45" s="327">
        <v>4</v>
      </c>
      <c r="S45" s="327">
        <v>0</v>
      </c>
    </row>
    <row r="46" spans="1:19">
      <c r="A46" s="353">
        <v>3</v>
      </c>
      <c r="B46" s="62" t="s">
        <v>23</v>
      </c>
      <c r="C46" s="327">
        <v>140</v>
      </c>
      <c r="D46" s="327">
        <v>81</v>
      </c>
      <c r="E46" s="327">
        <v>122</v>
      </c>
      <c r="F46" s="327">
        <v>133</v>
      </c>
      <c r="G46" s="327">
        <v>38</v>
      </c>
      <c r="H46" s="327">
        <v>21</v>
      </c>
      <c r="I46" s="327">
        <v>1</v>
      </c>
      <c r="J46" s="327">
        <v>0</v>
      </c>
      <c r="K46" s="327">
        <v>2</v>
      </c>
      <c r="L46" s="327">
        <v>0</v>
      </c>
      <c r="M46" s="327">
        <v>1</v>
      </c>
      <c r="N46" s="327">
        <v>4</v>
      </c>
      <c r="O46" s="327">
        <v>3</v>
      </c>
      <c r="P46" s="327">
        <v>0</v>
      </c>
      <c r="Q46" s="327">
        <v>0</v>
      </c>
      <c r="R46" s="327">
        <v>14</v>
      </c>
      <c r="S46" s="327">
        <v>2</v>
      </c>
    </row>
    <row r="47" spans="1:19">
      <c r="A47" s="353">
        <v>4</v>
      </c>
      <c r="B47" s="62" t="s">
        <v>25</v>
      </c>
      <c r="C47" s="327">
        <v>144</v>
      </c>
      <c r="D47" s="327">
        <v>95</v>
      </c>
      <c r="E47" s="327">
        <v>128</v>
      </c>
      <c r="F47" s="327">
        <v>81</v>
      </c>
      <c r="G47" s="327">
        <v>18</v>
      </c>
      <c r="H47" s="327">
        <v>24</v>
      </c>
      <c r="I47" s="327">
        <v>2</v>
      </c>
      <c r="J47" s="327">
        <v>0</v>
      </c>
      <c r="K47" s="327">
        <v>1</v>
      </c>
      <c r="L47" s="327">
        <v>0</v>
      </c>
      <c r="M47" s="327">
        <v>1</v>
      </c>
      <c r="N47" s="327">
        <v>0</v>
      </c>
      <c r="O47" s="327">
        <v>1</v>
      </c>
      <c r="P47" s="327">
        <v>0</v>
      </c>
      <c r="Q47" s="327">
        <v>0</v>
      </c>
      <c r="R47" s="327">
        <v>12</v>
      </c>
      <c r="S47" s="327">
        <v>0</v>
      </c>
    </row>
    <row r="48" spans="1:19" s="19" customFormat="1">
      <c r="A48" s="352">
        <v>2</v>
      </c>
      <c r="B48" s="63" t="s">
        <v>268</v>
      </c>
      <c r="C48" s="351">
        <v>262</v>
      </c>
      <c r="D48" s="351">
        <v>158</v>
      </c>
      <c r="E48" s="351">
        <v>238</v>
      </c>
      <c r="F48" s="351">
        <v>0</v>
      </c>
      <c r="G48" s="351">
        <v>38</v>
      </c>
      <c r="H48" s="351">
        <v>36</v>
      </c>
      <c r="I48" s="351">
        <v>7</v>
      </c>
      <c r="J48" s="351">
        <v>0</v>
      </c>
      <c r="K48" s="351">
        <v>0</v>
      </c>
      <c r="L48" s="351">
        <v>0</v>
      </c>
      <c r="M48" s="351">
        <v>2</v>
      </c>
      <c r="N48" s="351">
        <v>12</v>
      </c>
      <c r="O48" s="351">
        <v>3</v>
      </c>
      <c r="P48" s="351">
        <v>0</v>
      </c>
      <c r="Q48" s="351">
        <v>2</v>
      </c>
      <c r="R48" s="351">
        <v>10</v>
      </c>
      <c r="S48" s="351">
        <v>0</v>
      </c>
    </row>
    <row r="49" spans="1:19">
      <c r="A49" s="516" t="s">
        <v>1560</v>
      </c>
      <c r="B49" s="516"/>
      <c r="C49" s="254">
        <f>SUM(C50:C54)</f>
        <v>472</v>
      </c>
      <c r="D49" s="254">
        <f t="shared" ref="D49:S49" si="10">SUM(D50:D54)</f>
        <v>322</v>
      </c>
      <c r="E49" s="254">
        <f t="shared" si="10"/>
        <v>411</v>
      </c>
      <c r="F49" s="254">
        <f t="shared" si="10"/>
        <v>232</v>
      </c>
      <c r="G49" s="254">
        <f t="shared" si="10"/>
        <v>132</v>
      </c>
      <c r="H49" s="254">
        <f t="shared" si="10"/>
        <v>89</v>
      </c>
      <c r="I49" s="254">
        <f t="shared" si="10"/>
        <v>13</v>
      </c>
      <c r="J49" s="254">
        <f t="shared" si="10"/>
        <v>3</v>
      </c>
      <c r="K49" s="254">
        <f t="shared" si="10"/>
        <v>2</v>
      </c>
      <c r="L49" s="254">
        <f t="shared" si="10"/>
        <v>2</v>
      </c>
      <c r="M49" s="254">
        <f t="shared" si="10"/>
        <v>8</v>
      </c>
      <c r="N49" s="254">
        <f t="shared" si="10"/>
        <v>15</v>
      </c>
      <c r="O49" s="254">
        <f t="shared" si="10"/>
        <v>5</v>
      </c>
      <c r="P49" s="254">
        <f t="shared" si="10"/>
        <v>0</v>
      </c>
      <c r="Q49" s="254">
        <f t="shared" si="10"/>
        <v>29</v>
      </c>
      <c r="R49" s="254">
        <f t="shared" si="10"/>
        <v>27</v>
      </c>
      <c r="S49" s="254">
        <f t="shared" si="10"/>
        <v>9</v>
      </c>
    </row>
    <row r="50" spans="1:19">
      <c r="A50" s="353">
        <v>1</v>
      </c>
      <c r="B50" s="62" t="s">
        <v>115</v>
      </c>
      <c r="C50" s="327">
        <v>46</v>
      </c>
      <c r="D50" s="327">
        <v>33</v>
      </c>
      <c r="E50" s="327">
        <v>41</v>
      </c>
      <c r="F50" s="327">
        <v>34</v>
      </c>
      <c r="G50" s="327">
        <v>12</v>
      </c>
      <c r="H50" s="327">
        <v>8</v>
      </c>
      <c r="I50" s="327">
        <v>1</v>
      </c>
      <c r="J50" s="327">
        <v>1</v>
      </c>
      <c r="K50" s="327">
        <v>1</v>
      </c>
      <c r="L50" s="327">
        <v>1</v>
      </c>
      <c r="M50" s="327">
        <v>3</v>
      </c>
      <c r="N50" s="327">
        <v>3</v>
      </c>
      <c r="O50" s="327">
        <v>1</v>
      </c>
      <c r="P50" s="327">
        <v>0</v>
      </c>
      <c r="Q50" s="327">
        <v>10</v>
      </c>
      <c r="R50" s="327">
        <v>2</v>
      </c>
      <c r="S50" s="327">
        <v>0</v>
      </c>
    </row>
    <row r="51" spans="1:19">
      <c r="A51" s="353">
        <v>3</v>
      </c>
      <c r="B51" s="62" t="s">
        <v>269</v>
      </c>
      <c r="C51" s="327">
        <v>115</v>
      </c>
      <c r="D51" s="327">
        <v>77</v>
      </c>
      <c r="E51" s="327">
        <v>102</v>
      </c>
      <c r="F51" s="327">
        <v>110</v>
      </c>
      <c r="G51" s="327">
        <v>33</v>
      </c>
      <c r="H51" s="327">
        <v>22</v>
      </c>
      <c r="I51" s="327">
        <v>2</v>
      </c>
      <c r="J51" s="327">
        <v>0</v>
      </c>
      <c r="K51" s="327">
        <v>0</v>
      </c>
      <c r="L51" s="327">
        <v>1</v>
      </c>
      <c r="M51" s="327">
        <v>0</v>
      </c>
      <c r="N51" s="327">
        <v>5</v>
      </c>
      <c r="O51" s="327">
        <v>2</v>
      </c>
      <c r="P51" s="327">
        <v>0</v>
      </c>
      <c r="Q51" s="327">
        <v>7</v>
      </c>
      <c r="R51" s="327">
        <v>9</v>
      </c>
      <c r="S51" s="327">
        <v>3</v>
      </c>
    </row>
    <row r="52" spans="1:19">
      <c r="A52" s="353">
        <v>4</v>
      </c>
      <c r="B52" s="62" t="s">
        <v>33</v>
      </c>
      <c r="C52" s="327">
        <v>71</v>
      </c>
      <c r="D52" s="327">
        <v>49</v>
      </c>
      <c r="E52" s="327">
        <v>56</v>
      </c>
      <c r="F52" s="327">
        <v>39</v>
      </c>
      <c r="G52" s="327">
        <v>15</v>
      </c>
      <c r="H52" s="327">
        <v>20</v>
      </c>
      <c r="I52" s="327">
        <v>5</v>
      </c>
      <c r="J52" s="327">
        <v>0</v>
      </c>
      <c r="K52" s="327">
        <v>0</v>
      </c>
      <c r="L52" s="327">
        <v>0</v>
      </c>
      <c r="M52" s="327">
        <v>1</v>
      </c>
      <c r="N52" s="327">
        <v>1</v>
      </c>
      <c r="O52" s="327">
        <v>1</v>
      </c>
      <c r="P52" s="327">
        <v>0</v>
      </c>
      <c r="Q52" s="327">
        <v>0</v>
      </c>
      <c r="R52" s="327">
        <v>3</v>
      </c>
      <c r="S52" s="327">
        <v>1</v>
      </c>
    </row>
    <row r="53" spans="1:19">
      <c r="A53" s="353">
        <v>14</v>
      </c>
      <c r="B53" s="62" t="s">
        <v>45</v>
      </c>
      <c r="C53" s="327">
        <v>81</v>
      </c>
      <c r="D53" s="327">
        <v>57</v>
      </c>
      <c r="E53" s="327">
        <v>72</v>
      </c>
      <c r="F53" s="327">
        <v>49</v>
      </c>
      <c r="G53" s="327">
        <v>26</v>
      </c>
      <c r="H53" s="327">
        <v>12</v>
      </c>
      <c r="I53" s="327">
        <v>3</v>
      </c>
      <c r="J53" s="327">
        <v>1</v>
      </c>
      <c r="K53" s="327">
        <v>1</v>
      </c>
      <c r="L53" s="327">
        <v>0</v>
      </c>
      <c r="M53" s="327">
        <v>2</v>
      </c>
      <c r="N53" s="327">
        <v>0</v>
      </c>
      <c r="O53" s="327">
        <v>1</v>
      </c>
      <c r="P53" s="327">
        <v>0</v>
      </c>
      <c r="Q53" s="327">
        <v>0</v>
      </c>
      <c r="R53" s="327">
        <v>4</v>
      </c>
      <c r="S53" s="327">
        <v>2</v>
      </c>
    </row>
    <row r="54" spans="1:19" s="19" customFormat="1">
      <c r="A54" s="352">
        <v>2</v>
      </c>
      <c r="B54" s="63" t="s">
        <v>117</v>
      </c>
      <c r="C54" s="351">
        <v>159</v>
      </c>
      <c r="D54" s="351">
        <v>106</v>
      </c>
      <c r="E54" s="351">
        <v>140</v>
      </c>
      <c r="F54" s="351">
        <v>0</v>
      </c>
      <c r="G54" s="351">
        <v>46</v>
      </c>
      <c r="H54" s="351">
        <v>27</v>
      </c>
      <c r="I54" s="351">
        <v>2</v>
      </c>
      <c r="J54" s="351">
        <v>1</v>
      </c>
      <c r="K54" s="351">
        <v>0</v>
      </c>
      <c r="L54" s="351">
        <v>0</v>
      </c>
      <c r="M54" s="351">
        <v>2</v>
      </c>
      <c r="N54" s="351">
        <v>6</v>
      </c>
      <c r="O54" s="351">
        <v>0</v>
      </c>
      <c r="P54" s="351">
        <v>0</v>
      </c>
      <c r="Q54" s="351">
        <v>12</v>
      </c>
      <c r="R54" s="351">
        <v>9</v>
      </c>
      <c r="S54" s="351">
        <v>3</v>
      </c>
    </row>
    <row r="55" spans="1:19">
      <c r="A55" s="516" t="s">
        <v>1561</v>
      </c>
      <c r="B55" s="516"/>
      <c r="C55" s="254">
        <f>SUM(C56:C59)</f>
        <v>298</v>
      </c>
      <c r="D55" s="254">
        <f t="shared" ref="D55:S55" si="11">SUM(D56:D59)</f>
        <v>192</v>
      </c>
      <c r="E55" s="254">
        <f t="shared" si="11"/>
        <v>246</v>
      </c>
      <c r="F55" s="254">
        <f t="shared" si="11"/>
        <v>120</v>
      </c>
      <c r="G55" s="254">
        <f t="shared" si="11"/>
        <v>93</v>
      </c>
      <c r="H55" s="254">
        <f t="shared" si="11"/>
        <v>70</v>
      </c>
      <c r="I55" s="254">
        <f t="shared" si="11"/>
        <v>6</v>
      </c>
      <c r="J55" s="254">
        <f t="shared" si="11"/>
        <v>0</v>
      </c>
      <c r="K55" s="254">
        <f t="shared" si="11"/>
        <v>0</v>
      </c>
      <c r="L55" s="254">
        <f t="shared" si="11"/>
        <v>0</v>
      </c>
      <c r="M55" s="254">
        <f t="shared" si="11"/>
        <v>2</v>
      </c>
      <c r="N55" s="254">
        <f t="shared" si="11"/>
        <v>3</v>
      </c>
      <c r="O55" s="254">
        <f t="shared" si="11"/>
        <v>1</v>
      </c>
      <c r="P55" s="254">
        <f t="shared" si="11"/>
        <v>0</v>
      </c>
      <c r="Q55" s="254">
        <f t="shared" si="11"/>
        <v>10</v>
      </c>
      <c r="R55" s="254">
        <f t="shared" si="11"/>
        <v>18</v>
      </c>
      <c r="S55" s="254">
        <f t="shared" si="11"/>
        <v>2</v>
      </c>
    </row>
    <row r="56" spans="1:19">
      <c r="A56" s="353">
        <v>1</v>
      </c>
      <c r="B56" s="62" t="s">
        <v>34</v>
      </c>
      <c r="C56" s="327">
        <v>42</v>
      </c>
      <c r="D56" s="327">
        <v>27</v>
      </c>
      <c r="E56" s="327">
        <v>29</v>
      </c>
      <c r="F56" s="327">
        <v>27</v>
      </c>
      <c r="G56" s="327">
        <v>11</v>
      </c>
      <c r="H56" s="327">
        <v>14</v>
      </c>
      <c r="I56" s="327">
        <v>1</v>
      </c>
      <c r="J56" s="327">
        <v>0</v>
      </c>
      <c r="K56" s="327">
        <v>0</v>
      </c>
      <c r="L56" s="327">
        <v>0</v>
      </c>
      <c r="M56" s="327">
        <v>0</v>
      </c>
      <c r="N56" s="327">
        <v>1</v>
      </c>
      <c r="O56" s="327">
        <v>0</v>
      </c>
      <c r="P56" s="327">
        <v>0</v>
      </c>
      <c r="Q56" s="327">
        <v>0</v>
      </c>
      <c r="R56" s="327">
        <v>2</v>
      </c>
      <c r="S56" s="327">
        <v>0</v>
      </c>
    </row>
    <row r="57" spans="1:19">
      <c r="A57" s="353">
        <v>3</v>
      </c>
      <c r="B57" s="62" t="s">
        <v>36</v>
      </c>
      <c r="C57" s="327">
        <v>50</v>
      </c>
      <c r="D57" s="327">
        <v>29</v>
      </c>
      <c r="E57" s="327">
        <v>43</v>
      </c>
      <c r="F57" s="327">
        <v>23</v>
      </c>
      <c r="G57" s="327">
        <v>15</v>
      </c>
      <c r="H57" s="327">
        <v>13</v>
      </c>
      <c r="I57" s="327">
        <v>2</v>
      </c>
      <c r="J57" s="327">
        <v>0</v>
      </c>
      <c r="K57" s="327">
        <v>0</v>
      </c>
      <c r="L57" s="327">
        <v>0</v>
      </c>
      <c r="M57" s="327">
        <v>0</v>
      </c>
      <c r="N57" s="327">
        <v>1</v>
      </c>
      <c r="O57" s="327">
        <v>1</v>
      </c>
      <c r="P57" s="327">
        <v>0</v>
      </c>
      <c r="Q57" s="327">
        <v>9</v>
      </c>
      <c r="R57" s="327">
        <v>4</v>
      </c>
      <c r="S57" s="327">
        <v>2</v>
      </c>
    </row>
    <row r="58" spans="1:19">
      <c r="A58" s="353">
        <v>11</v>
      </c>
      <c r="B58" s="62" t="s">
        <v>43</v>
      </c>
      <c r="C58" s="327">
        <v>81</v>
      </c>
      <c r="D58" s="327">
        <v>58</v>
      </c>
      <c r="E58" s="327">
        <v>57</v>
      </c>
      <c r="F58" s="327">
        <v>38</v>
      </c>
      <c r="G58" s="327">
        <v>31</v>
      </c>
      <c r="H58" s="327">
        <v>31</v>
      </c>
      <c r="I58" s="327">
        <v>1</v>
      </c>
      <c r="J58" s="327">
        <v>0</v>
      </c>
      <c r="K58" s="327">
        <v>0</v>
      </c>
      <c r="L58" s="327">
        <v>0</v>
      </c>
      <c r="M58" s="327">
        <v>2</v>
      </c>
      <c r="N58" s="327">
        <v>0</v>
      </c>
      <c r="O58" s="327">
        <v>0</v>
      </c>
      <c r="P58" s="327">
        <v>0</v>
      </c>
      <c r="Q58" s="327">
        <v>0</v>
      </c>
      <c r="R58" s="327">
        <v>7</v>
      </c>
      <c r="S58" s="327">
        <v>0</v>
      </c>
    </row>
    <row r="59" spans="1:19">
      <c r="A59" s="353">
        <v>17</v>
      </c>
      <c r="B59" s="62" t="s">
        <v>48</v>
      </c>
      <c r="C59" s="327">
        <v>125</v>
      </c>
      <c r="D59" s="327">
        <v>78</v>
      </c>
      <c r="E59" s="327">
        <v>117</v>
      </c>
      <c r="F59" s="327">
        <v>32</v>
      </c>
      <c r="G59" s="327">
        <v>36</v>
      </c>
      <c r="H59" s="327">
        <v>12</v>
      </c>
      <c r="I59" s="327">
        <v>2</v>
      </c>
      <c r="J59" s="327">
        <v>0</v>
      </c>
      <c r="K59" s="327">
        <v>0</v>
      </c>
      <c r="L59" s="327">
        <v>0</v>
      </c>
      <c r="M59" s="327">
        <v>0</v>
      </c>
      <c r="N59" s="327">
        <v>1</v>
      </c>
      <c r="O59" s="327">
        <v>0</v>
      </c>
      <c r="P59" s="327">
        <v>0</v>
      </c>
      <c r="Q59" s="327">
        <v>1</v>
      </c>
      <c r="R59" s="327">
        <v>5</v>
      </c>
      <c r="S59" s="327">
        <v>0</v>
      </c>
    </row>
  </sheetData>
  <mergeCells count="34">
    <mergeCell ref="O4:O5"/>
    <mergeCell ref="P4:P5"/>
    <mergeCell ref="Q4:Q5"/>
    <mergeCell ref="A8:B8"/>
    <mergeCell ref="A21:B21"/>
    <mergeCell ref="A10:B10"/>
    <mergeCell ref="A15:B15"/>
    <mergeCell ref="J4:J5"/>
    <mergeCell ref="K4:K5"/>
    <mergeCell ref="L4:L5"/>
    <mergeCell ref="A55:B55"/>
    <mergeCell ref="A6:B6"/>
    <mergeCell ref="A7:B7"/>
    <mergeCell ref="A28:B28"/>
    <mergeCell ref="A44:B44"/>
    <mergeCell ref="A49:B49"/>
    <mergeCell ref="A22:B22"/>
    <mergeCell ref="A35:B35"/>
    <mergeCell ref="A1:S1"/>
    <mergeCell ref="A2:S2"/>
    <mergeCell ref="A3:A5"/>
    <mergeCell ref="B3:B5"/>
    <mergeCell ref="C3:C5"/>
    <mergeCell ref="D3:S3"/>
    <mergeCell ref="D4:D5"/>
    <mergeCell ref="E4:E5"/>
    <mergeCell ref="F4:F5"/>
    <mergeCell ref="G4:G5"/>
    <mergeCell ref="S4:S5"/>
    <mergeCell ref="H4:H5"/>
    <mergeCell ref="I4:I5"/>
    <mergeCell ref="R4:R5"/>
    <mergeCell ref="M4:M5"/>
    <mergeCell ref="N4:N5"/>
  </mergeCells>
  <printOptions horizontalCentered="1" verticalCentered="1"/>
  <pageMargins left="0.59055118110236227" right="0.59055118110236227" top="0.78740157480314965" bottom="0.39370078740157483" header="0" footer="0"/>
  <pageSetup paperSize="9" scale="1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22" zoomScaleNormal="100" workbookViewId="0">
      <selection activeCell="S16" sqref="S16"/>
    </sheetView>
  </sheetViews>
  <sheetFormatPr defaultRowHeight="12.75"/>
  <cols>
    <col min="1" max="1" width="3" style="7" bestFit="1" customWidth="1"/>
    <col min="2" max="2" width="18.85546875" style="7" bestFit="1" customWidth="1"/>
    <col min="3" max="3" width="10.7109375" style="7" customWidth="1"/>
    <col min="4" max="4" width="6.140625" style="7" customWidth="1"/>
    <col min="5" max="5" width="7.5703125" style="7" customWidth="1"/>
    <col min="6" max="8" width="6.140625" style="7" customWidth="1"/>
    <col min="9" max="9" width="7.140625" style="7" customWidth="1"/>
    <col min="10" max="11" width="7.42578125" style="7" customWidth="1"/>
    <col min="12" max="13" width="6.140625" style="7" customWidth="1"/>
    <col min="14" max="14" width="7.140625" style="7" customWidth="1"/>
    <col min="15" max="15" width="6.7109375" style="7" customWidth="1"/>
    <col min="16" max="16" width="7.85546875" style="7" customWidth="1"/>
    <col min="17" max="17" width="6.140625" style="7" customWidth="1"/>
    <col min="18" max="18" width="6.85546875" style="7" customWidth="1"/>
    <col min="19" max="19" width="8" style="7" customWidth="1"/>
    <col min="20" max="16384" width="9.140625" style="7"/>
  </cols>
  <sheetData>
    <row r="1" spans="1:19" ht="15.75">
      <c r="A1" s="537" t="s">
        <v>270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</row>
    <row r="2" spans="1:19" ht="51.75" customHeight="1">
      <c r="A2" s="543" t="s">
        <v>1493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</row>
    <row r="3" spans="1:19" ht="28.5" customHeight="1">
      <c r="A3" s="531" t="s">
        <v>85</v>
      </c>
      <c r="B3" s="441" t="s">
        <v>86</v>
      </c>
      <c r="C3" s="544" t="s">
        <v>271</v>
      </c>
      <c r="D3" s="446" t="s">
        <v>272</v>
      </c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536" t="s">
        <v>273</v>
      </c>
      <c r="R3" s="536"/>
      <c r="S3" s="546"/>
    </row>
    <row r="4" spans="1:19" ht="86.25" customHeight="1">
      <c r="A4" s="531"/>
      <c r="B4" s="441"/>
      <c r="C4" s="545"/>
      <c r="D4" s="408" t="s">
        <v>274</v>
      </c>
      <c r="E4" s="408" t="s">
        <v>275</v>
      </c>
      <c r="F4" s="408" t="s">
        <v>276</v>
      </c>
      <c r="G4" s="408" t="s">
        <v>277</v>
      </c>
      <c r="H4" s="408" t="s">
        <v>278</v>
      </c>
      <c r="I4" s="408" t="s">
        <v>279</v>
      </c>
      <c r="J4" s="408" t="s">
        <v>280</v>
      </c>
      <c r="K4" s="408" t="s">
        <v>281</v>
      </c>
      <c r="L4" s="408" t="s">
        <v>282</v>
      </c>
      <c r="M4" s="408" t="s">
        <v>283</v>
      </c>
      <c r="N4" s="408" t="s">
        <v>284</v>
      </c>
      <c r="O4" s="408" t="s">
        <v>285</v>
      </c>
      <c r="P4" s="408" t="s">
        <v>286</v>
      </c>
      <c r="Q4" s="409" t="s">
        <v>287</v>
      </c>
      <c r="R4" s="409" t="s">
        <v>288</v>
      </c>
      <c r="S4" s="409" t="s">
        <v>289</v>
      </c>
    </row>
    <row r="5" spans="1:19" ht="33" customHeight="1">
      <c r="A5" s="547" t="s">
        <v>290</v>
      </c>
      <c r="B5" s="547"/>
      <c r="C5" s="194">
        <f>SUM(C6+C20)</f>
        <v>6505</v>
      </c>
      <c r="D5" s="194">
        <f t="shared" ref="D5:S5" si="0">SUM(D6+D20)</f>
        <v>93</v>
      </c>
      <c r="E5" s="194">
        <f t="shared" si="0"/>
        <v>858</v>
      </c>
      <c r="F5" s="194">
        <f t="shared" si="0"/>
        <v>405</v>
      </c>
      <c r="G5" s="194">
        <f t="shared" si="0"/>
        <v>17</v>
      </c>
      <c r="H5" s="194">
        <f t="shared" si="0"/>
        <v>456</v>
      </c>
      <c r="I5" s="194">
        <f t="shared" si="0"/>
        <v>1902</v>
      </c>
      <c r="J5" s="194">
        <f t="shared" si="0"/>
        <v>294</v>
      </c>
      <c r="K5" s="194">
        <f t="shared" si="0"/>
        <v>571</v>
      </c>
      <c r="L5" s="194">
        <f t="shared" si="0"/>
        <v>121</v>
      </c>
      <c r="M5" s="194">
        <f t="shared" si="0"/>
        <v>150</v>
      </c>
      <c r="N5" s="194">
        <f t="shared" si="0"/>
        <v>673</v>
      </c>
      <c r="O5" s="194">
        <f t="shared" si="0"/>
        <v>842</v>
      </c>
      <c r="P5" s="194">
        <f t="shared" si="0"/>
        <v>123</v>
      </c>
      <c r="Q5" s="194">
        <f t="shared" si="0"/>
        <v>131</v>
      </c>
      <c r="R5" s="194">
        <f t="shared" si="0"/>
        <v>2096</v>
      </c>
      <c r="S5" s="194">
        <f t="shared" si="0"/>
        <v>4278</v>
      </c>
    </row>
    <row r="6" spans="1:19" ht="23.25" customHeight="1">
      <c r="A6" s="548" t="s">
        <v>1552</v>
      </c>
      <c r="B6" s="548"/>
      <c r="C6" s="44">
        <f>SUM(C7+C9+C14)</f>
        <v>2426</v>
      </c>
      <c r="D6" s="44">
        <f t="shared" ref="D6:S6" si="1">SUM(D7+D9+D14)</f>
        <v>30</v>
      </c>
      <c r="E6" s="44">
        <f t="shared" si="1"/>
        <v>360</v>
      </c>
      <c r="F6" s="44">
        <f t="shared" si="1"/>
        <v>138</v>
      </c>
      <c r="G6" s="44">
        <f t="shared" si="1"/>
        <v>12</v>
      </c>
      <c r="H6" s="44">
        <f t="shared" si="1"/>
        <v>148</v>
      </c>
      <c r="I6" s="44">
        <f t="shared" si="1"/>
        <v>731</v>
      </c>
      <c r="J6" s="44">
        <f t="shared" si="1"/>
        <v>113</v>
      </c>
      <c r="K6" s="44">
        <f t="shared" si="1"/>
        <v>185</v>
      </c>
      <c r="L6" s="44">
        <f t="shared" si="1"/>
        <v>46</v>
      </c>
      <c r="M6" s="44">
        <f t="shared" si="1"/>
        <v>52</v>
      </c>
      <c r="N6" s="44">
        <f t="shared" si="1"/>
        <v>251</v>
      </c>
      <c r="O6" s="44">
        <f t="shared" si="1"/>
        <v>297</v>
      </c>
      <c r="P6" s="44">
        <f t="shared" si="1"/>
        <v>63</v>
      </c>
      <c r="Q6" s="44">
        <f t="shared" si="1"/>
        <v>50</v>
      </c>
      <c r="R6" s="44">
        <f t="shared" si="1"/>
        <v>1029</v>
      </c>
      <c r="S6" s="44">
        <f t="shared" si="1"/>
        <v>1347</v>
      </c>
    </row>
    <row r="7" spans="1:19">
      <c r="A7" s="549" t="s">
        <v>1562</v>
      </c>
      <c r="B7" s="549"/>
      <c r="C7" s="254">
        <f>SUM(C8)</f>
        <v>1381</v>
      </c>
      <c r="D7" s="254">
        <f t="shared" ref="D7:S7" si="2">SUM(D8)</f>
        <v>20</v>
      </c>
      <c r="E7" s="254">
        <f t="shared" si="2"/>
        <v>222</v>
      </c>
      <c r="F7" s="254">
        <f t="shared" si="2"/>
        <v>75</v>
      </c>
      <c r="G7" s="254">
        <f t="shared" si="2"/>
        <v>10</v>
      </c>
      <c r="H7" s="254">
        <f t="shared" si="2"/>
        <v>90</v>
      </c>
      <c r="I7" s="254">
        <f t="shared" si="2"/>
        <v>425</v>
      </c>
      <c r="J7" s="254">
        <f t="shared" si="2"/>
        <v>69</v>
      </c>
      <c r="K7" s="254">
        <f t="shared" si="2"/>
        <v>102</v>
      </c>
      <c r="L7" s="254">
        <f t="shared" si="2"/>
        <v>23</v>
      </c>
      <c r="M7" s="254">
        <f t="shared" si="2"/>
        <v>33</v>
      </c>
      <c r="N7" s="254">
        <f t="shared" si="2"/>
        <v>124</v>
      </c>
      <c r="O7" s="254">
        <f t="shared" si="2"/>
        <v>178</v>
      </c>
      <c r="P7" s="254">
        <f t="shared" si="2"/>
        <v>10</v>
      </c>
      <c r="Q7" s="254">
        <f t="shared" si="2"/>
        <v>26</v>
      </c>
      <c r="R7" s="254">
        <f t="shared" si="2"/>
        <v>607</v>
      </c>
      <c r="S7" s="254">
        <f t="shared" si="2"/>
        <v>748</v>
      </c>
    </row>
    <row r="8" spans="1:19" s="19" customFormat="1">
      <c r="A8" s="352">
        <v>12</v>
      </c>
      <c r="B8" s="63" t="s">
        <v>79</v>
      </c>
      <c r="C8" s="354">
        <v>1381</v>
      </c>
      <c r="D8" s="354">
        <v>20</v>
      </c>
      <c r="E8" s="354">
        <v>222</v>
      </c>
      <c r="F8" s="354">
        <v>75</v>
      </c>
      <c r="G8" s="354">
        <v>10</v>
      </c>
      <c r="H8" s="354">
        <v>90</v>
      </c>
      <c r="I8" s="354">
        <v>425</v>
      </c>
      <c r="J8" s="354">
        <v>69</v>
      </c>
      <c r="K8" s="354">
        <v>102</v>
      </c>
      <c r="L8" s="354">
        <v>23</v>
      </c>
      <c r="M8" s="354">
        <v>33</v>
      </c>
      <c r="N8" s="354">
        <v>124</v>
      </c>
      <c r="O8" s="354">
        <v>178</v>
      </c>
      <c r="P8" s="354">
        <v>10</v>
      </c>
      <c r="Q8" s="354">
        <v>26</v>
      </c>
      <c r="R8" s="354">
        <v>607</v>
      </c>
      <c r="S8" s="354">
        <v>748</v>
      </c>
    </row>
    <row r="9" spans="1:19" ht="23.25" customHeight="1">
      <c r="A9" s="549" t="s">
        <v>1563</v>
      </c>
      <c r="B9" s="431"/>
      <c r="C9" s="254">
        <f>SUM(C10:C13)</f>
        <v>574</v>
      </c>
      <c r="D9" s="254">
        <f t="shared" ref="D9:S9" si="3">SUM(D10:D13)</f>
        <v>6</v>
      </c>
      <c r="E9" s="254">
        <f t="shared" si="3"/>
        <v>75</v>
      </c>
      <c r="F9" s="254">
        <f t="shared" si="3"/>
        <v>33</v>
      </c>
      <c r="G9" s="254">
        <f t="shared" si="3"/>
        <v>2</v>
      </c>
      <c r="H9" s="254">
        <f t="shared" si="3"/>
        <v>25</v>
      </c>
      <c r="I9" s="254">
        <f t="shared" si="3"/>
        <v>176</v>
      </c>
      <c r="J9" s="254">
        <f t="shared" si="3"/>
        <v>25</v>
      </c>
      <c r="K9" s="254">
        <f t="shared" si="3"/>
        <v>55</v>
      </c>
      <c r="L9" s="254">
        <f t="shared" si="3"/>
        <v>11</v>
      </c>
      <c r="M9" s="254">
        <f t="shared" si="3"/>
        <v>6</v>
      </c>
      <c r="N9" s="254">
        <f t="shared" si="3"/>
        <v>59</v>
      </c>
      <c r="O9" s="254">
        <f t="shared" si="3"/>
        <v>69</v>
      </c>
      <c r="P9" s="254">
        <f t="shared" si="3"/>
        <v>32</v>
      </c>
      <c r="Q9" s="254">
        <f t="shared" si="3"/>
        <v>6</v>
      </c>
      <c r="R9" s="254">
        <f t="shared" si="3"/>
        <v>215</v>
      </c>
      <c r="S9" s="254">
        <f t="shared" si="3"/>
        <v>353</v>
      </c>
    </row>
    <row r="10" spans="1:19">
      <c r="A10" s="353">
        <v>4</v>
      </c>
      <c r="B10" s="62" t="s">
        <v>37</v>
      </c>
      <c r="C10" s="355">
        <v>96</v>
      </c>
      <c r="D10" s="355">
        <v>1</v>
      </c>
      <c r="E10" s="355">
        <v>12</v>
      </c>
      <c r="F10" s="355">
        <v>4</v>
      </c>
      <c r="G10" s="355">
        <v>0</v>
      </c>
      <c r="H10" s="355">
        <v>5</v>
      </c>
      <c r="I10" s="355">
        <v>24</v>
      </c>
      <c r="J10" s="355">
        <v>3</v>
      </c>
      <c r="K10" s="355">
        <v>9</v>
      </c>
      <c r="L10" s="355">
        <v>4</v>
      </c>
      <c r="M10" s="355">
        <v>2</v>
      </c>
      <c r="N10" s="355">
        <v>11</v>
      </c>
      <c r="O10" s="355">
        <v>17</v>
      </c>
      <c r="P10" s="355">
        <v>4</v>
      </c>
      <c r="Q10" s="355">
        <v>2</v>
      </c>
      <c r="R10" s="355">
        <v>38</v>
      </c>
      <c r="S10" s="355">
        <v>56</v>
      </c>
    </row>
    <row r="11" spans="1:19">
      <c r="A11" s="353">
        <v>5</v>
      </c>
      <c r="B11" s="62" t="s">
        <v>68</v>
      </c>
      <c r="C11" s="355">
        <v>211</v>
      </c>
      <c r="D11" s="355">
        <v>3</v>
      </c>
      <c r="E11" s="355">
        <v>27</v>
      </c>
      <c r="F11" s="355">
        <v>7</v>
      </c>
      <c r="G11" s="355">
        <v>0</v>
      </c>
      <c r="H11" s="355">
        <v>10</v>
      </c>
      <c r="I11" s="355">
        <v>84</v>
      </c>
      <c r="J11" s="355">
        <v>9</v>
      </c>
      <c r="K11" s="355">
        <v>23</v>
      </c>
      <c r="L11" s="355">
        <v>2</v>
      </c>
      <c r="M11" s="355">
        <v>0</v>
      </c>
      <c r="N11" s="355">
        <v>11</v>
      </c>
      <c r="O11" s="355">
        <v>27</v>
      </c>
      <c r="P11" s="355">
        <v>8</v>
      </c>
      <c r="Q11" s="355">
        <v>2</v>
      </c>
      <c r="R11" s="355">
        <v>56</v>
      </c>
      <c r="S11" s="355">
        <v>153</v>
      </c>
    </row>
    <row r="12" spans="1:19">
      <c r="A12" s="353">
        <v>7</v>
      </c>
      <c r="B12" s="62" t="s">
        <v>39</v>
      </c>
      <c r="C12" s="355">
        <v>93</v>
      </c>
      <c r="D12" s="355">
        <v>1</v>
      </c>
      <c r="E12" s="355">
        <v>12</v>
      </c>
      <c r="F12" s="355">
        <v>11</v>
      </c>
      <c r="G12" s="355">
        <v>0</v>
      </c>
      <c r="H12" s="355">
        <v>5</v>
      </c>
      <c r="I12" s="355">
        <v>25</v>
      </c>
      <c r="J12" s="355">
        <v>1</v>
      </c>
      <c r="K12" s="355">
        <v>11</v>
      </c>
      <c r="L12" s="355">
        <v>2</v>
      </c>
      <c r="M12" s="355">
        <v>3</v>
      </c>
      <c r="N12" s="355">
        <v>10</v>
      </c>
      <c r="O12" s="355">
        <v>10</v>
      </c>
      <c r="P12" s="355">
        <v>2</v>
      </c>
      <c r="Q12" s="355">
        <v>0</v>
      </c>
      <c r="R12" s="355">
        <v>33</v>
      </c>
      <c r="S12" s="355">
        <v>60</v>
      </c>
    </row>
    <row r="13" spans="1:19">
      <c r="A13" s="353">
        <v>15</v>
      </c>
      <c r="B13" s="62" t="s">
        <v>46</v>
      </c>
      <c r="C13" s="355">
        <v>174</v>
      </c>
      <c r="D13" s="355">
        <v>1</v>
      </c>
      <c r="E13" s="355">
        <v>24</v>
      </c>
      <c r="F13" s="355">
        <v>11</v>
      </c>
      <c r="G13" s="355">
        <v>2</v>
      </c>
      <c r="H13" s="355">
        <v>5</v>
      </c>
      <c r="I13" s="355">
        <v>43</v>
      </c>
      <c r="J13" s="355">
        <v>12</v>
      </c>
      <c r="K13" s="355">
        <v>12</v>
      </c>
      <c r="L13" s="355">
        <v>3</v>
      </c>
      <c r="M13" s="355">
        <v>1</v>
      </c>
      <c r="N13" s="355">
        <v>27</v>
      </c>
      <c r="O13" s="355">
        <v>15</v>
      </c>
      <c r="P13" s="355">
        <v>18</v>
      </c>
      <c r="Q13" s="355">
        <v>2</v>
      </c>
      <c r="R13" s="355">
        <v>88</v>
      </c>
      <c r="S13" s="355">
        <v>84</v>
      </c>
    </row>
    <row r="14" spans="1:19" ht="28.5" customHeight="1">
      <c r="A14" s="549" t="s">
        <v>1564</v>
      </c>
      <c r="B14" s="431"/>
      <c r="C14" s="254">
        <f>SUM(C15:C19)</f>
        <v>471</v>
      </c>
      <c r="D14" s="254">
        <f t="shared" ref="D14:S14" si="4">SUM(D15:D19)</f>
        <v>4</v>
      </c>
      <c r="E14" s="254">
        <f t="shared" si="4"/>
        <v>63</v>
      </c>
      <c r="F14" s="254">
        <f t="shared" si="4"/>
        <v>30</v>
      </c>
      <c r="G14" s="254">
        <f t="shared" si="4"/>
        <v>0</v>
      </c>
      <c r="H14" s="254">
        <f t="shared" si="4"/>
        <v>33</v>
      </c>
      <c r="I14" s="254">
        <f t="shared" si="4"/>
        <v>130</v>
      </c>
      <c r="J14" s="254">
        <f t="shared" si="4"/>
        <v>19</v>
      </c>
      <c r="K14" s="254">
        <f t="shared" si="4"/>
        <v>28</v>
      </c>
      <c r="L14" s="254">
        <f t="shared" si="4"/>
        <v>12</v>
      </c>
      <c r="M14" s="254">
        <f t="shared" si="4"/>
        <v>13</v>
      </c>
      <c r="N14" s="254">
        <f t="shared" si="4"/>
        <v>68</v>
      </c>
      <c r="O14" s="254">
        <f t="shared" si="4"/>
        <v>50</v>
      </c>
      <c r="P14" s="254">
        <f t="shared" si="4"/>
        <v>21</v>
      </c>
      <c r="Q14" s="254">
        <f t="shared" si="4"/>
        <v>18</v>
      </c>
      <c r="R14" s="254">
        <f t="shared" si="4"/>
        <v>207</v>
      </c>
      <c r="S14" s="254">
        <f t="shared" si="4"/>
        <v>246</v>
      </c>
    </row>
    <row r="15" spans="1:19">
      <c r="A15" s="353">
        <v>2</v>
      </c>
      <c r="B15" s="62" t="s">
        <v>35</v>
      </c>
      <c r="C15" s="355">
        <v>74</v>
      </c>
      <c r="D15" s="355">
        <v>2</v>
      </c>
      <c r="E15" s="355">
        <v>11</v>
      </c>
      <c r="F15" s="355">
        <v>3</v>
      </c>
      <c r="G15" s="355">
        <v>0</v>
      </c>
      <c r="H15" s="355">
        <v>6</v>
      </c>
      <c r="I15" s="355">
        <v>17</v>
      </c>
      <c r="J15" s="355">
        <v>2</v>
      </c>
      <c r="K15" s="355">
        <v>4</v>
      </c>
      <c r="L15" s="355">
        <v>1</v>
      </c>
      <c r="M15" s="355">
        <v>2</v>
      </c>
      <c r="N15" s="355">
        <v>19</v>
      </c>
      <c r="O15" s="355">
        <v>6</v>
      </c>
      <c r="P15" s="355">
        <v>1</v>
      </c>
      <c r="Q15" s="355">
        <v>3</v>
      </c>
      <c r="R15" s="355">
        <v>29</v>
      </c>
      <c r="S15" s="355">
        <v>42</v>
      </c>
    </row>
    <row r="16" spans="1:19">
      <c r="A16" s="353">
        <v>6</v>
      </c>
      <c r="B16" s="62" t="s">
        <v>38</v>
      </c>
      <c r="C16" s="355">
        <v>79</v>
      </c>
      <c r="D16" s="355">
        <v>1</v>
      </c>
      <c r="E16" s="355">
        <v>13</v>
      </c>
      <c r="F16" s="355">
        <v>9</v>
      </c>
      <c r="G16" s="355">
        <v>0</v>
      </c>
      <c r="H16" s="355">
        <v>2</v>
      </c>
      <c r="I16" s="355">
        <v>18</v>
      </c>
      <c r="J16" s="355">
        <v>8</v>
      </c>
      <c r="K16" s="355">
        <v>7</v>
      </c>
      <c r="L16" s="355">
        <v>1</v>
      </c>
      <c r="M16" s="355">
        <v>0</v>
      </c>
      <c r="N16" s="355">
        <v>10</v>
      </c>
      <c r="O16" s="355">
        <v>10</v>
      </c>
      <c r="P16" s="355">
        <v>0</v>
      </c>
      <c r="Q16" s="355">
        <v>4</v>
      </c>
      <c r="R16" s="355">
        <v>31</v>
      </c>
      <c r="S16" s="355">
        <v>44</v>
      </c>
    </row>
    <row r="17" spans="1:19">
      <c r="A17" s="353">
        <v>8</v>
      </c>
      <c r="B17" s="62" t="s">
        <v>40</v>
      </c>
      <c r="C17" s="355">
        <v>145</v>
      </c>
      <c r="D17" s="355">
        <v>0</v>
      </c>
      <c r="E17" s="355">
        <v>18</v>
      </c>
      <c r="F17" s="355">
        <v>12</v>
      </c>
      <c r="G17" s="355">
        <v>0</v>
      </c>
      <c r="H17" s="355">
        <v>10</v>
      </c>
      <c r="I17" s="355">
        <v>52</v>
      </c>
      <c r="J17" s="355">
        <v>4</v>
      </c>
      <c r="K17" s="355">
        <v>5</v>
      </c>
      <c r="L17" s="355">
        <v>1</v>
      </c>
      <c r="M17" s="355">
        <v>3</v>
      </c>
      <c r="N17" s="355">
        <v>16</v>
      </c>
      <c r="O17" s="355">
        <v>12</v>
      </c>
      <c r="P17" s="355">
        <v>12</v>
      </c>
      <c r="Q17" s="355">
        <v>4</v>
      </c>
      <c r="R17" s="355">
        <v>55</v>
      </c>
      <c r="S17" s="355">
        <v>86</v>
      </c>
    </row>
    <row r="18" spans="1:19">
      <c r="A18" s="353">
        <v>9</v>
      </c>
      <c r="B18" s="62" t="s">
        <v>41</v>
      </c>
      <c r="C18" s="355">
        <v>116</v>
      </c>
      <c r="D18" s="355">
        <v>0</v>
      </c>
      <c r="E18" s="355">
        <v>12</v>
      </c>
      <c r="F18" s="355">
        <v>5</v>
      </c>
      <c r="G18" s="355">
        <v>0</v>
      </c>
      <c r="H18" s="355">
        <v>9</v>
      </c>
      <c r="I18" s="355">
        <v>27</v>
      </c>
      <c r="J18" s="355">
        <v>3</v>
      </c>
      <c r="K18" s="355">
        <v>9</v>
      </c>
      <c r="L18" s="355">
        <v>4</v>
      </c>
      <c r="M18" s="355">
        <v>6</v>
      </c>
      <c r="N18" s="355">
        <v>20</v>
      </c>
      <c r="O18" s="355">
        <v>14</v>
      </c>
      <c r="P18" s="355">
        <v>7</v>
      </c>
      <c r="Q18" s="355">
        <v>5</v>
      </c>
      <c r="R18" s="355">
        <v>51</v>
      </c>
      <c r="S18" s="355">
        <v>60</v>
      </c>
    </row>
    <row r="19" spans="1:19">
      <c r="A19" s="353">
        <v>13</v>
      </c>
      <c r="B19" s="62" t="s">
        <v>44</v>
      </c>
      <c r="C19" s="355">
        <v>57</v>
      </c>
      <c r="D19" s="355">
        <v>1</v>
      </c>
      <c r="E19" s="355">
        <v>9</v>
      </c>
      <c r="F19" s="355">
        <v>1</v>
      </c>
      <c r="G19" s="355">
        <v>0</v>
      </c>
      <c r="H19" s="355">
        <v>6</v>
      </c>
      <c r="I19" s="355">
        <v>16</v>
      </c>
      <c r="J19" s="355">
        <v>2</v>
      </c>
      <c r="K19" s="355">
        <v>3</v>
      </c>
      <c r="L19" s="355">
        <v>5</v>
      </c>
      <c r="M19" s="355">
        <v>2</v>
      </c>
      <c r="N19" s="355">
        <v>3</v>
      </c>
      <c r="O19" s="355">
        <v>8</v>
      </c>
      <c r="P19" s="355">
        <v>1</v>
      </c>
      <c r="Q19" s="355">
        <v>2</v>
      </c>
      <c r="R19" s="355">
        <v>41</v>
      </c>
      <c r="S19" s="355">
        <v>14</v>
      </c>
    </row>
    <row r="20" spans="1:19" ht="32.25" customHeight="1">
      <c r="A20" s="548" t="s">
        <v>1565</v>
      </c>
      <c r="B20" s="548"/>
      <c r="C20" s="118">
        <f>SUM(C21+C27+C34+C43+C48+C54)</f>
        <v>4079</v>
      </c>
      <c r="D20" s="118">
        <f t="shared" ref="D20:S20" si="5">SUM(D21+D27+D34+D43+D48+D54)</f>
        <v>63</v>
      </c>
      <c r="E20" s="118">
        <f t="shared" si="5"/>
        <v>498</v>
      </c>
      <c r="F20" s="118">
        <f t="shared" si="5"/>
        <v>267</v>
      </c>
      <c r="G20" s="118">
        <f t="shared" si="5"/>
        <v>5</v>
      </c>
      <c r="H20" s="118">
        <f t="shared" si="5"/>
        <v>308</v>
      </c>
      <c r="I20" s="118">
        <f t="shared" si="5"/>
        <v>1171</v>
      </c>
      <c r="J20" s="118">
        <f t="shared" si="5"/>
        <v>181</v>
      </c>
      <c r="K20" s="118">
        <f t="shared" si="5"/>
        <v>386</v>
      </c>
      <c r="L20" s="118">
        <f t="shared" si="5"/>
        <v>75</v>
      </c>
      <c r="M20" s="118">
        <f t="shared" si="5"/>
        <v>98</v>
      </c>
      <c r="N20" s="118">
        <f t="shared" si="5"/>
        <v>422</v>
      </c>
      <c r="O20" s="118">
        <f t="shared" si="5"/>
        <v>545</v>
      </c>
      <c r="P20" s="118">
        <f t="shared" si="5"/>
        <v>60</v>
      </c>
      <c r="Q20" s="118">
        <f t="shared" si="5"/>
        <v>81</v>
      </c>
      <c r="R20" s="118">
        <f t="shared" si="5"/>
        <v>1067</v>
      </c>
      <c r="S20" s="118">
        <f t="shared" si="5"/>
        <v>2931</v>
      </c>
    </row>
    <row r="21" spans="1:19">
      <c r="A21" s="431" t="s">
        <v>1557</v>
      </c>
      <c r="B21" s="431"/>
      <c r="C21" s="254">
        <f>SUM(C22:C26)</f>
        <v>429</v>
      </c>
      <c r="D21" s="254">
        <f t="shared" ref="D21:S21" si="6">SUM(D22:D26)</f>
        <v>11</v>
      </c>
      <c r="E21" s="254">
        <f t="shared" si="6"/>
        <v>56</v>
      </c>
      <c r="F21" s="254">
        <f t="shared" si="6"/>
        <v>27</v>
      </c>
      <c r="G21" s="254">
        <f t="shared" si="6"/>
        <v>3</v>
      </c>
      <c r="H21" s="254">
        <f t="shared" si="6"/>
        <v>28</v>
      </c>
      <c r="I21" s="254">
        <f t="shared" si="6"/>
        <v>118</v>
      </c>
      <c r="J21" s="254">
        <f t="shared" si="6"/>
        <v>16</v>
      </c>
      <c r="K21" s="254">
        <f t="shared" si="6"/>
        <v>45</v>
      </c>
      <c r="L21" s="254">
        <f t="shared" si="6"/>
        <v>13</v>
      </c>
      <c r="M21" s="254">
        <f t="shared" si="6"/>
        <v>12</v>
      </c>
      <c r="N21" s="254">
        <f t="shared" si="6"/>
        <v>43</v>
      </c>
      <c r="O21" s="254">
        <f t="shared" si="6"/>
        <v>48</v>
      </c>
      <c r="P21" s="254">
        <f t="shared" si="6"/>
        <v>9</v>
      </c>
      <c r="Q21" s="254">
        <f t="shared" si="6"/>
        <v>13</v>
      </c>
      <c r="R21" s="254">
        <f t="shared" si="6"/>
        <v>136</v>
      </c>
      <c r="S21" s="254">
        <f t="shared" si="6"/>
        <v>280</v>
      </c>
    </row>
    <row r="22" spans="1:19">
      <c r="A22" s="353">
        <v>1</v>
      </c>
      <c r="B22" s="62" t="s">
        <v>12</v>
      </c>
      <c r="C22" s="355">
        <v>105</v>
      </c>
      <c r="D22" s="355">
        <v>1</v>
      </c>
      <c r="E22" s="355">
        <v>9</v>
      </c>
      <c r="F22" s="355">
        <v>4</v>
      </c>
      <c r="G22" s="355">
        <v>2</v>
      </c>
      <c r="H22" s="355">
        <v>8</v>
      </c>
      <c r="I22" s="355">
        <v>33</v>
      </c>
      <c r="J22" s="355">
        <v>1</v>
      </c>
      <c r="K22" s="355">
        <v>10</v>
      </c>
      <c r="L22" s="355">
        <v>5</v>
      </c>
      <c r="M22" s="355">
        <v>6</v>
      </c>
      <c r="N22" s="355">
        <v>8</v>
      </c>
      <c r="O22" s="355">
        <v>17</v>
      </c>
      <c r="P22" s="355">
        <v>1</v>
      </c>
      <c r="Q22" s="355">
        <v>6</v>
      </c>
      <c r="R22" s="355">
        <v>30</v>
      </c>
      <c r="S22" s="355">
        <v>69</v>
      </c>
    </row>
    <row r="23" spans="1:19">
      <c r="A23" s="353">
        <v>2</v>
      </c>
      <c r="B23" s="62" t="s">
        <v>13</v>
      </c>
      <c r="C23" s="355">
        <v>115</v>
      </c>
      <c r="D23" s="355">
        <v>2</v>
      </c>
      <c r="E23" s="355">
        <v>20</v>
      </c>
      <c r="F23" s="355">
        <v>6</v>
      </c>
      <c r="G23" s="355">
        <v>0</v>
      </c>
      <c r="H23" s="355">
        <v>5</v>
      </c>
      <c r="I23" s="355">
        <v>33</v>
      </c>
      <c r="J23" s="355">
        <v>7</v>
      </c>
      <c r="K23" s="355">
        <v>11</v>
      </c>
      <c r="L23" s="355">
        <v>3</v>
      </c>
      <c r="M23" s="355">
        <v>1</v>
      </c>
      <c r="N23" s="355">
        <v>11</v>
      </c>
      <c r="O23" s="355">
        <v>15</v>
      </c>
      <c r="P23" s="355">
        <v>1</v>
      </c>
      <c r="Q23" s="355">
        <v>4</v>
      </c>
      <c r="R23" s="355">
        <v>28</v>
      </c>
      <c r="S23" s="355">
        <v>83</v>
      </c>
    </row>
    <row r="24" spans="1:19">
      <c r="A24" s="353">
        <v>3</v>
      </c>
      <c r="B24" s="62" t="s">
        <v>15</v>
      </c>
      <c r="C24" s="355">
        <v>97</v>
      </c>
      <c r="D24" s="355">
        <v>6</v>
      </c>
      <c r="E24" s="355">
        <v>12</v>
      </c>
      <c r="F24" s="355">
        <v>6</v>
      </c>
      <c r="G24" s="355">
        <v>1</v>
      </c>
      <c r="H24" s="355">
        <v>7</v>
      </c>
      <c r="I24" s="355">
        <v>29</v>
      </c>
      <c r="J24" s="355">
        <v>3</v>
      </c>
      <c r="K24" s="355">
        <v>13</v>
      </c>
      <c r="L24" s="355">
        <v>4</v>
      </c>
      <c r="M24" s="355">
        <v>2</v>
      </c>
      <c r="N24" s="355">
        <v>5</v>
      </c>
      <c r="O24" s="355">
        <v>6</v>
      </c>
      <c r="P24" s="355">
        <v>3</v>
      </c>
      <c r="Q24" s="355">
        <v>1</v>
      </c>
      <c r="R24" s="355">
        <v>29</v>
      </c>
      <c r="S24" s="355">
        <v>67</v>
      </c>
    </row>
    <row r="25" spans="1:19">
      <c r="A25" s="353">
        <v>10</v>
      </c>
      <c r="B25" s="62" t="s">
        <v>42</v>
      </c>
      <c r="C25" s="355">
        <v>59</v>
      </c>
      <c r="D25" s="355">
        <v>1</v>
      </c>
      <c r="E25" s="355">
        <v>7</v>
      </c>
      <c r="F25" s="355">
        <v>3</v>
      </c>
      <c r="G25" s="355">
        <v>0</v>
      </c>
      <c r="H25" s="355">
        <v>4</v>
      </c>
      <c r="I25" s="355">
        <v>11</v>
      </c>
      <c r="J25" s="355">
        <v>4</v>
      </c>
      <c r="K25" s="355">
        <v>6</v>
      </c>
      <c r="L25" s="355">
        <v>0</v>
      </c>
      <c r="M25" s="355">
        <v>1</v>
      </c>
      <c r="N25" s="355">
        <v>12</v>
      </c>
      <c r="O25" s="355">
        <v>7</v>
      </c>
      <c r="P25" s="355">
        <v>3</v>
      </c>
      <c r="Q25" s="355">
        <v>1</v>
      </c>
      <c r="R25" s="355">
        <v>34</v>
      </c>
      <c r="S25" s="355">
        <v>24</v>
      </c>
    </row>
    <row r="26" spans="1:19">
      <c r="A26" s="353">
        <v>4</v>
      </c>
      <c r="B26" s="62" t="s">
        <v>61</v>
      </c>
      <c r="C26" s="355">
        <v>53</v>
      </c>
      <c r="D26" s="355">
        <v>1</v>
      </c>
      <c r="E26" s="355">
        <v>8</v>
      </c>
      <c r="F26" s="355">
        <v>8</v>
      </c>
      <c r="G26" s="355">
        <v>0</v>
      </c>
      <c r="H26" s="355">
        <v>4</v>
      </c>
      <c r="I26" s="355">
        <v>12</v>
      </c>
      <c r="J26" s="355">
        <v>1</v>
      </c>
      <c r="K26" s="355">
        <v>5</v>
      </c>
      <c r="L26" s="355">
        <v>1</v>
      </c>
      <c r="M26" s="355">
        <v>2</v>
      </c>
      <c r="N26" s="355">
        <v>7</v>
      </c>
      <c r="O26" s="355">
        <v>3</v>
      </c>
      <c r="P26" s="355">
        <v>1</v>
      </c>
      <c r="Q26" s="355">
        <v>1</v>
      </c>
      <c r="R26" s="355">
        <v>15</v>
      </c>
      <c r="S26" s="355">
        <v>37</v>
      </c>
    </row>
    <row r="27" spans="1:19">
      <c r="A27" s="431" t="s">
        <v>1558</v>
      </c>
      <c r="B27" s="431"/>
      <c r="C27" s="254">
        <f>SUM(C28:C33)</f>
        <v>691</v>
      </c>
      <c r="D27" s="254">
        <f t="shared" ref="D27:S27" si="7">SUM(D28:D33)</f>
        <v>6</v>
      </c>
      <c r="E27" s="254">
        <f t="shared" si="7"/>
        <v>91</v>
      </c>
      <c r="F27" s="254">
        <f t="shared" si="7"/>
        <v>35</v>
      </c>
      <c r="G27" s="254">
        <f t="shared" si="7"/>
        <v>1</v>
      </c>
      <c r="H27" s="254">
        <f t="shared" si="7"/>
        <v>46</v>
      </c>
      <c r="I27" s="254">
        <f t="shared" si="7"/>
        <v>205</v>
      </c>
      <c r="J27" s="254">
        <f t="shared" si="7"/>
        <v>31</v>
      </c>
      <c r="K27" s="254">
        <f t="shared" si="7"/>
        <v>84</v>
      </c>
      <c r="L27" s="254">
        <f t="shared" si="7"/>
        <v>13</v>
      </c>
      <c r="M27" s="254">
        <f t="shared" si="7"/>
        <v>16</v>
      </c>
      <c r="N27" s="254">
        <f t="shared" si="7"/>
        <v>78</v>
      </c>
      <c r="O27" s="254">
        <f t="shared" si="7"/>
        <v>64</v>
      </c>
      <c r="P27" s="254">
        <f t="shared" si="7"/>
        <v>21</v>
      </c>
      <c r="Q27" s="254">
        <f t="shared" si="7"/>
        <v>14</v>
      </c>
      <c r="R27" s="254">
        <f t="shared" si="7"/>
        <v>189</v>
      </c>
      <c r="S27" s="254">
        <f t="shared" si="7"/>
        <v>488</v>
      </c>
    </row>
    <row r="28" spans="1:19">
      <c r="A28" s="353">
        <v>1</v>
      </c>
      <c r="B28" s="62" t="s">
        <v>17</v>
      </c>
      <c r="C28" s="355">
        <v>69</v>
      </c>
      <c r="D28" s="355">
        <v>1</v>
      </c>
      <c r="E28" s="355">
        <v>9</v>
      </c>
      <c r="F28" s="355">
        <v>4</v>
      </c>
      <c r="G28" s="355">
        <v>0</v>
      </c>
      <c r="H28" s="355">
        <v>5</v>
      </c>
      <c r="I28" s="355">
        <v>18</v>
      </c>
      <c r="J28" s="355">
        <v>2</v>
      </c>
      <c r="K28" s="355">
        <v>4</v>
      </c>
      <c r="L28" s="355">
        <v>1</v>
      </c>
      <c r="M28" s="355">
        <v>2</v>
      </c>
      <c r="N28" s="355">
        <v>6</v>
      </c>
      <c r="O28" s="355">
        <v>10</v>
      </c>
      <c r="P28" s="355">
        <v>7</v>
      </c>
      <c r="Q28" s="355">
        <v>0</v>
      </c>
      <c r="R28" s="355">
        <v>24</v>
      </c>
      <c r="S28" s="355">
        <v>45</v>
      </c>
    </row>
    <row r="29" spans="1:19">
      <c r="A29" s="353">
        <v>3</v>
      </c>
      <c r="B29" s="62" t="s">
        <v>18</v>
      </c>
      <c r="C29" s="355">
        <v>111</v>
      </c>
      <c r="D29" s="355">
        <v>0</v>
      </c>
      <c r="E29" s="355">
        <v>18</v>
      </c>
      <c r="F29" s="355">
        <v>9</v>
      </c>
      <c r="G29" s="355">
        <v>0</v>
      </c>
      <c r="H29" s="355">
        <v>9</v>
      </c>
      <c r="I29" s="355">
        <v>27</v>
      </c>
      <c r="J29" s="355">
        <v>3</v>
      </c>
      <c r="K29" s="355">
        <v>15</v>
      </c>
      <c r="L29" s="355">
        <v>0</v>
      </c>
      <c r="M29" s="355">
        <v>2</v>
      </c>
      <c r="N29" s="355">
        <v>14</v>
      </c>
      <c r="O29" s="355">
        <v>9</v>
      </c>
      <c r="P29" s="355">
        <v>5</v>
      </c>
      <c r="Q29" s="355">
        <v>1</v>
      </c>
      <c r="R29" s="355">
        <v>13</v>
      </c>
      <c r="S29" s="355">
        <v>97</v>
      </c>
    </row>
    <row r="30" spans="1:19">
      <c r="A30" s="353">
        <v>4</v>
      </c>
      <c r="B30" s="62" t="s">
        <v>20</v>
      </c>
      <c r="C30" s="355">
        <v>171</v>
      </c>
      <c r="D30" s="355">
        <v>4</v>
      </c>
      <c r="E30" s="355">
        <v>18</v>
      </c>
      <c r="F30" s="355">
        <v>8</v>
      </c>
      <c r="G30" s="355">
        <v>0</v>
      </c>
      <c r="H30" s="355">
        <v>12</v>
      </c>
      <c r="I30" s="355">
        <v>50</v>
      </c>
      <c r="J30" s="355">
        <v>5</v>
      </c>
      <c r="K30" s="355">
        <v>29</v>
      </c>
      <c r="L30" s="355">
        <v>4</v>
      </c>
      <c r="M30" s="355">
        <v>6</v>
      </c>
      <c r="N30" s="355">
        <v>22</v>
      </c>
      <c r="O30" s="355">
        <v>12</v>
      </c>
      <c r="P30" s="355">
        <v>1</v>
      </c>
      <c r="Q30" s="355">
        <v>7</v>
      </c>
      <c r="R30" s="355">
        <v>71</v>
      </c>
      <c r="S30" s="355">
        <v>93</v>
      </c>
    </row>
    <row r="31" spans="1:19">
      <c r="A31" s="353">
        <v>5</v>
      </c>
      <c r="B31" s="62" t="s">
        <v>21</v>
      </c>
      <c r="C31" s="355">
        <v>111</v>
      </c>
      <c r="D31" s="355">
        <v>0</v>
      </c>
      <c r="E31" s="355">
        <v>12</v>
      </c>
      <c r="F31" s="355">
        <v>6</v>
      </c>
      <c r="G31" s="355">
        <v>0</v>
      </c>
      <c r="H31" s="355">
        <v>9</v>
      </c>
      <c r="I31" s="355">
        <v>39</v>
      </c>
      <c r="J31" s="355">
        <v>5</v>
      </c>
      <c r="K31" s="355">
        <v>12</v>
      </c>
      <c r="L31" s="355">
        <v>1</v>
      </c>
      <c r="M31" s="355">
        <v>1</v>
      </c>
      <c r="N31" s="355">
        <v>9</v>
      </c>
      <c r="O31" s="355">
        <v>16</v>
      </c>
      <c r="P31" s="355">
        <v>1</v>
      </c>
      <c r="Q31" s="355">
        <v>0</v>
      </c>
      <c r="R31" s="355">
        <v>29</v>
      </c>
      <c r="S31" s="355">
        <v>82</v>
      </c>
    </row>
    <row r="32" spans="1:19">
      <c r="A32" s="353">
        <v>16</v>
      </c>
      <c r="B32" s="62" t="s">
        <v>47</v>
      </c>
      <c r="C32" s="355">
        <v>83</v>
      </c>
      <c r="D32" s="355">
        <v>0</v>
      </c>
      <c r="E32" s="355">
        <v>7</v>
      </c>
      <c r="F32" s="355">
        <v>4</v>
      </c>
      <c r="G32" s="355">
        <v>1</v>
      </c>
      <c r="H32" s="355">
        <v>3</v>
      </c>
      <c r="I32" s="355">
        <v>33</v>
      </c>
      <c r="J32" s="355">
        <v>3</v>
      </c>
      <c r="K32" s="355">
        <v>7</v>
      </c>
      <c r="L32" s="355">
        <v>4</v>
      </c>
      <c r="M32" s="355">
        <v>1</v>
      </c>
      <c r="N32" s="355">
        <v>12</v>
      </c>
      <c r="O32" s="355">
        <v>8</v>
      </c>
      <c r="P32" s="355">
        <v>0</v>
      </c>
      <c r="Q32" s="355">
        <v>2</v>
      </c>
      <c r="R32" s="355">
        <v>21</v>
      </c>
      <c r="S32" s="355">
        <v>60</v>
      </c>
    </row>
    <row r="33" spans="1:19" s="19" customFormat="1">
      <c r="A33" s="352">
        <v>2</v>
      </c>
      <c r="B33" s="63" t="s">
        <v>267</v>
      </c>
      <c r="C33" s="354">
        <v>146</v>
      </c>
      <c r="D33" s="354">
        <v>1</v>
      </c>
      <c r="E33" s="354">
        <v>27</v>
      </c>
      <c r="F33" s="354">
        <v>4</v>
      </c>
      <c r="G33" s="354">
        <v>0</v>
      </c>
      <c r="H33" s="354">
        <v>8</v>
      </c>
      <c r="I33" s="354">
        <v>38</v>
      </c>
      <c r="J33" s="354">
        <v>13</v>
      </c>
      <c r="K33" s="354">
        <v>17</v>
      </c>
      <c r="L33" s="354">
        <v>3</v>
      </c>
      <c r="M33" s="354">
        <v>4</v>
      </c>
      <c r="N33" s="354">
        <v>15</v>
      </c>
      <c r="O33" s="354">
        <v>9</v>
      </c>
      <c r="P33" s="354">
        <v>7</v>
      </c>
      <c r="Q33" s="354">
        <v>4</v>
      </c>
      <c r="R33" s="354">
        <v>31</v>
      </c>
      <c r="S33" s="354">
        <v>111</v>
      </c>
    </row>
    <row r="34" spans="1:19" s="19" customFormat="1">
      <c r="A34" s="431" t="s">
        <v>1559</v>
      </c>
      <c r="B34" s="431"/>
      <c r="C34" s="254">
        <f>SUM(C35:C42)</f>
        <v>1552</v>
      </c>
      <c r="D34" s="254">
        <f t="shared" ref="D34:S34" si="8">SUM(D35:D42)</f>
        <v>24</v>
      </c>
      <c r="E34" s="254">
        <f t="shared" si="8"/>
        <v>155</v>
      </c>
      <c r="F34" s="254">
        <f t="shared" si="8"/>
        <v>100</v>
      </c>
      <c r="G34" s="254">
        <f t="shared" si="8"/>
        <v>0</v>
      </c>
      <c r="H34" s="254">
        <f t="shared" si="8"/>
        <v>124</v>
      </c>
      <c r="I34" s="254">
        <f t="shared" si="8"/>
        <v>459</v>
      </c>
      <c r="J34" s="254">
        <f t="shared" si="8"/>
        <v>78</v>
      </c>
      <c r="K34" s="254">
        <f t="shared" si="8"/>
        <v>132</v>
      </c>
      <c r="L34" s="254">
        <f t="shared" si="8"/>
        <v>21</v>
      </c>
      <c r="M34" s="254">
        <f t="shared" si="8"/>
        <v>36</v>
      </c>
      <c r="N34" s="254">
        <f t="shared" si="8"/>
        <v>139</v>
      </c>
      <c r="O34" s="254">
        <f t="shared" si="8"/>
        <v>275</v>
      </c>
      <c r="P34" s="254">
        <f t="shared" si="8"/>
        <v>9</v>
      </c>
      <c r="Q34" s="254">
        <f t="shared" si="8"/>
        <v>32</v>
      </c>
      <c r="R34" s="254">
        <f t="shared" si="8"/>
        <v>308</v>
      </c>
      <c r="S34" s="254">
        <f t="shared" si="8"/>
        <v>1212</v>
      </c>
    </row>
    <row r="35" spans="1:19">
      <c r="A35" s="353">
        <v>1</v>
      </c>
      <c r="B35" s="62" t="s">
        <v>26</v>
      </c>
      <c r="C35" s="355">
        <v>28</v>
      </c>
      <c r="D35" s="355">
        <v>0</v>
      </c>
      <c r="E35" s="355">
        <v>3</v>
      </c>
      <c r="F35" s="355">
        <v>3</v>
      </c>
      <c r="G35" s="355">
        <v>0</v>
      </c>
      <c r="H35" s="355">
        <v>0</v>
      </c>
      <c r="I35" s="355">
        <v>9</v>
      </c>
      <c r="J35" s="355">
        <v>1</v>
      </c>
      <c r="K35" s="355">
        <v>3</v>
      </c>
      <c r="L35" s="355">
        <v>0</v>
      </c>
      <c r="M35" s="355">
        <v>0</v>
      </c>
      <c r="N35" s="355">
        <v>0</v>
      </c>
      <c r="O35" s="355">
        <v>8</v>
      </c>
      <c r="P35" s="355">
        <v>1</v>
      </c>
      <c r="Q35" s="355">
        <v>2</v>
      </c>
      <c r="R35" s="355">
        <v>9</v>
      </c>
      <c r="S35" s="355">
        <v>17</v>
      </c>
    </row>
    <row r="36" spans="1:19">
      <c r="A36" s="353">
        <v>2</v>
      </c>
      <c r="B36" s="62" t="s">
        <v>27</v>
      </c>
      <c r="C36" s="355">
        <v>83</v>
      </c>
      <c r="D36" s="355">
        <v>1</v>
      </c>
      <c r="E36" s="355">
        <v>11</v>
      </c>
      <c r="F36" s="355">
        <v>5</v>
      </c>
      <c r="G36" s="355">
        <v>0</v>
      </c>
      <c r="H36" s="355">
        <v>11</v>
      </c>
      <c r="I36" s="355">
        <v>27</v>
      </c>
      <c r="J36" s="355">
        <v>1</v>
      </c>
      <c r="K36" s="355">
        <v>5</v>
      </c>
      <c r="L36" s="355">
        <v>2</v>
      </c>
      <c r="M36" s="355">
        <v>2</v>
      </c>
      <c r="N36" s="355">
        <v>12</v>
      </c>
      <c r="O36" s="355">
        <v>4</v>
      </c>
      <c r="P36" s="355">
        <v>2</v>
      </c>
      <c r="Q36" s="355">
        <v>0</v>
      </c>
      <c r="R36" s="355">
        <v>18</v>
      </c>
      <c r="S36" s="355">
        <v>65</v>
      </c>
    </row>
    <row r="37" spans="1:19">
      <c r="A37" s="353">
        <v>3</v>
      </c>
      <c r="B37" s="62" t="s">
        <v>28</v>
      </c>
      <c r="C37" s="355">
        <v>77</v>
      </c>
      <c r="D37" s="355">
        <v>1</v>
      </c>
      <c r="E37" s="355">
        <v>7</v>
      </c>
      <c r="F37" s="355">
        <v>4</v>
      </c>
      <c r="G37" s="355">
        <v>0</v>
      </c>
      <c r="H37" s="355">
        <v>4</v>
      </c>
      <c r="I37" s="355">
        <v>23</v>
      </c>
      <c r="J37" s="355">
        <v>4</v>
      </c>
      <c r="K37" s="355">
        <v>9</v>
      </c>
      <c r="L37" s="355">
        <v>0</v>
      </c>
      <c r="M37" s="355">
        <v>5</v>
      </c>
      <c r="N37" s="355">
        <v>7</v>
      </c>
      <c r="O37" s="355">
        <v>13</v>
      </c>
      <c r="P37" s="355">
        <v>0</v>
      </c>
      <c r="Q37" s="355">
        <v>5</v>
      </c>
      <c r="R37" s="355">
        <v>18</v>
      </c>
      <c r="S37" s="355">
        <v>54</v>
      </c>
    </row>
    <row r="38" spans="1:19">
      <c r="A38" s="353">
        <v>4</v>
      </c>
      <c r="B38" s="62" t="s">
        <v>107</v>
      </c>
      <c r="C38" s="355">
        <v>61</v>
      </c>
      <c r="D38" s="355">
        <v>1</v>
      </c>
      <c r="E38" s="355">
        <v>8</v>
      </c>
      <c r="F38" s="355">
        <v>3</v>
      </c>
      <c r="G38" s="355">
        <v>0</v>
      </c>
      <c r="H38" s="355">
        <v>4</v>
      </c>
      <c r="I38" s="355">
        <v>15</v>
      </c>
      <c r="J38" s="355">
        <v>3</v>
      </c>
      <c r="K38" s="355">
        <v>7</v>
      </c>
      <c r="L38" s="355">
        <v>1</v>
      </c>
      <c r="M38" s="355">
        <v>1</v>
      </c>
      <c r="N38" s="355">
        <v>9</v>
      </c>
      <c r="O38" s="355">
        <v>8</v>
      </c>
      <c r="P38" s="355">
        <v>1</v>
      </c>
      <c r="Q38" s="355">
        <v>3</v>
      </c>
      <c r="R38" s="355">
        <v>21</v>
      </c>
      <c r="S38" s="355">
        <v>37</v>
      </c>
    </row>
    <row r="39" spans="1:19">
      <c r="A39" s="353">
        <v>6</v>
      </c>
      <c r="B39" s="62" t="s">
        <v>29</v>
      </c>
      <c r="C39" s="355">
        <v>298</v>
      </c>
      <c r="D39" s="355">
        <v>4</v>
      </c>
      <c r="E39" s="355">
        <v>26</v>
      </c>
      <c r="F39" s="355">
        <v>11</v>
      </c>
      <c r="G39" s="355">
        <v>0</v>
      </c>
      <c r="H39" s="355">
        <v>24</v>
      </c>
      <c r="I39" s="355">
        <v>85</v>
      </c>
      <c r="J39" s="355">
        <v>14</v>
      </c>
      <c r="K39" s="355">
        <v>33</v>
      </c>
      <c r="L39" s="355">
        <v>2</v>
      </c>
      <c r="M39" s="355">
        <v>7</v>
      </c>
      <c r="N39" s="355">
        <v>32</v>
      </c>
      <c r="O39" s="355">
        <v>58</v>
      </c>
      <c r="P39" s="355">
        <v>2</v>
      </c>
      <c r="Q39" s="355">
        <v>11</v>
      </c>
      <c r="R39" s="355">
        <v>70</v>
      </c>
      <c r="S39" s="355">
        <v>217</v>
      </c>
    </row>
    <row r="40" spans="1:19">
      <c r="A40" s="353">
        <v>7</v>
      </c>
      <c r="B40" s="62" t="s">
        <v>30</v>
      </c>
      <c r="C40" s="355">
        <v>109</v>
      </c>
      <c r="D40" s="355">
        <v>2</v>
      </c>
      <c r="E40" s="355">
        <v>12</v>
      </c>
      <c r="F40" s="355">
        <v>11</v>
      </c>
      <c r="G40" s="355">
        <v>0</v>
      </c>
      <c r="H40" s="355">
        <v>14</v>
      </c>
      <c r="I40" s="355">
        <v>20</v>
      </c>
      <c r="J40" s="355">
        <v>2</v>
      </c>
      <c r="K40" s="355">
        <v>10</v>
      </c>
      <c r="L40" s="355">
        <v>3</v>
      </c>
      <c r="M40" s="355">
        <v>5</v>
      </c>
      <c r="N40" s="355">
        <v>4</v>
      </c>
      <c r="O40" s="355">
        <v>25</v>
      </c>
      <c r="P40" s="355">
        <v>1</v>
      </c>
      <c r="Q40" s="355">
        <v>2</v>
      </c>
      <c r="R40" s="355">
        <v>28</v>
      </c>
      <c r="S40" s="355">
        <v>79</v>
      </c>
    </row>
    <row r="41" spans="1:19">
      <c r="A41" s="353">
        <v>8</v>
      </c>
      <c r="B41" s="62" t="s">
        <v>31</v>
      </c>
      <c r="C41" s="355">
        <v>40</v>
      </c>
      <c r="D41" s="355">
        <v>1</v>
      </c>
      <c r="E41" s="355">
        <v>3</v>
      </c>
      <c r="F41" s="355">
        <v>3</v>
      </c>
      <c r="G41" s="355">
        <v>0</v>
      </c>
      <c r="H41" s="355">
        <v>4</v>
      </c>
      <c r="I41" s="355">
        <v>10</v>
      </c>
      <c r="J41" s="355">
        <v>4</v>
      </c>
      <c r="K41" s="355">
        <v>2</v>
      </c>
      <c r="L41" s="355">
        <v>1</v>
      </c>
      <c r="M41" s="355">
        <v>1</v>
      </c>
      <c r="N41" s="355">
        <v>4</v>
      </c>
      <c r="O41" s="355">
        <v>7</v>
      </c>
      <c r="P41" s="355">
        <v>0</v>
      </c>
      <c r="Q41" s="355">
        <v>0</v>
      </c>
      <c r="R41" s="355">
        <v>9</v>
      </c>
      <c r="S41" s="355">
        <v>31</v>
      </c>
    </row>
    <row r="42" spans="1:19" s="19" customFormat="1">
      <c r="A42" s="352">
        <v>5</v>
      </c>
      <c r="B42" s="63" t="s">
        <v>109</v>
      </c>
      <c r="C42" s="354">
        <v>856</v>
      </c>
      <c r="D42" s="354">
        <v>14</v>
      </c>
      <c r="E42" s="354">
        <v>85</v>
      </c>
      <c r="F42" s="354">
        <v>60</v>
      </c>
      <c r="G42" s="354">
        <v>0</v>
      </c>
      <c r="H42" s="354">
        <v>63</v>
      </c>
      <c r="I42" s="354">
        <v>270</v>
      </c>
      <c r="J42" s="354">
        <v>49</v>
      </c>
      <c r="K42" s="354">
        <v>63</v>
      </c>
      <c r="L42" s="354">
        <v>12</v>
      </c>
      <c r="M42" s="354">
        <v>15</v>
      </c>
      <c r="N42" s="354">
        <v>71</v>
      </c>
      <c r="O42" s="354">
        <v>152</v>
      </c>
      <c r="P42" s="354">
        <v>2</v>
      </c>
      <c r="Q42" s="354">
        <v>9</v>
      </c>
      <c r="R42" s="354">
        <v>135</v>
      </c>
      <c r="S42" s="354">
        <v>712</v>
      </c>
    </row>
    <row r="43" spans="1:19">
      <c r="A43" s="431" t="s">
        <v>1566</v>
      </c>
      <c r="B43" s="431"/>
      <c r="C43" s="254">
        <f>SUM(C44:C47)</f>
        <v>637</v>
      </c>
      <c r="D43" s="254">
        <f t="shared" ref="D43:S43" si="9">SUM(D44:D47)</f>
        <v>16</v>
      </c>
      <c r="E43" s="254">
        <f t="shared" si="9"/>
        <v>65</v>
      </c>
      <c r="F43" s="254">
        <f t="shared" si="9"/>
        <v>53</v>
      </c>
      <c r="G43" s="254">
        <f t="shared" si="9"/>
        <v>1</v>
      </c>
      <c r="H43" s="254">
        <f t="shared" si="9"/>
        <v>64</v>
      </c>
      <c r="I43" s="254">
        <f t="shared" si="9"/>
        <v>188</v>
      </c>
      <c r="J43" s="254">
        <f t="shared" si="9"/>
        <v>25</v>
      </c>
      <c r="K43" s="254">
        <f t="shared" si="9"/>
        <v>54</v>
      </c>
      <c r="L43" s="254">
        <f t="shared" si="9"/>
        <v>20</v>
      </c>
      <c r="M43" s="254">
        <f t="shared" si="9"/>
        <v>17</v>
      </c>
      <c r="N43" s="254">
        <f t="shared" si="9"/>
        <v>67</v>
      </c>
      <c r="O43" s="254">
        <f t="shared" si="9"/>
        <v>61</v>
      </c>
      <c r="P43" s="254">
        <f t="shared" si="9"/>
        <v>6</v>
      </c>
      <c r="Q43" s="254">
        <f t="shared" si="9"/>
        <v>12</v>
      </c>
      <c r="R43" s="254">
        <f t="shared" si="9"/>
        <v>187</v>
      </c>
      <c r="S43" s="254">
        <f t="shared" si="9"/>
        <v>438</v>
      </c>
    </row>
    <row r="44" spans="1:19">
      <c r="A44" s="353">
        <v>1</v>
      </c>
      <c r="B44" s="62" t="s">
        <v>22</v>
      </c>
      <c r="C44" s="355">
        <v>91</v>
      </c>
      <c r="D44" s="355">
        <v>5</v>
      </c>
      <c r="E44" s="355">
        <v>12</v>
      </c>
      <c r="F44" s="355">
        <v>11</v>
      </c>
      <c r="G44" s="355">
        <v>0</v>
      </c>
      <c r="H44" s="355">
        <v>9</v>
      </c>
      <c r="I44" s="355">
        <v>24</v>
      </c>
      <c r="J44" s="355">
        <v>2</v>
      </c>
      <c r="K44" s="355">
        <v>8</v>
      </c>
      <c r="L44" s="355">
        <v>3</v>
      </c>
      <c r="M44" s="355">
        <v>2</v>
      </c>
      <c r="N44" s="355">
        <v>8</v>
      </c>
      <c r="O44" s="355">
        <v>6</v>
      </c>
      <c r="P44" s="355">
        <v>1</v>
      </c>
      <c r="Q44" s="355">
        <v>0</v>
      </c>
      <c r="R44" s="355">
        <v>36</v>
      </c>
      <c r="S44" s="355">
        <v>55</v>
      </c>
    </row>
    <row r="45" spans="1:19">
      <c r="A45" s="353">
        <v>3</v>
      </c>
      <c r="B45" s="62" t="s">
        <v>23</v>
      </c>
      <c r="C45" s="355">
        <v>140</v>
      </c>
      <c r="D45" s="355">
        <v>6</v>
      </c>
      <c r="E45" s="355">
        <v>11</v>
      </c>
      <c r="F45" s="355">
        <v>11</v>
      </c>
      <c r="G45" s="355">
        <v>0</v>
      </c>
      <c r="H45" s="355">
        <v>15</v>
      </c>
      <c r="I45" s="355">
        <v>45</v>
      </c>
      <c r="J45" s="355">
        <v>7</v>
      </c>
      <c r="K45" s="355">
        <v>7</v>
      </c>
      <c r="L45" s="355">
        <v>4</v>
      </c>
      <c r="M45" s="355">
        <v>2</v>
      </c>
      <c r="N45" s="355">
        <v>20</v>
      </c>
      <c r="O45" s="355">
        <v>12</v>
      </c>
      <c r="P45" s="355">
        <v>0</v>
      </c>
      <c r="Q45" s="355">
        <v>5</v>
      </c>
      <c r="R45" s="355">
        <v>45</v>
      </c>
      <c r="S45" s="355">
        <v>90</v>
      </c>
    </row>
    <row r="46" spans="1:19">
      <c r="A46" s="353">
        <v>4</v>
      </c>
      <c r="B46" s="62" t="s">
        <v>25</v>
      </c>
      <c r="C46" s="355">
        <v>144</v>
      </c>
      <c r="D46" s="355">
        <v>1</v>
      </c>
      <c r="E46" s="355">
        <v>18</v>
      </c>
      <c r="F46" s="355">
        <v>10</v>
      </c>
      <c r="G46" s="355">
        <v>0</v>
      </c>
      <c r="H46" s="355">
        <v>13</v>
      </c>
      <c r="I46" s="355">
        <v>45</v>
      </c>
      <c r="J46" s="355">
        <v>4</v>
      </c>
      <c r="K46" s="355">
        <v>11</v>
      </c>
      <c r="L46" s="355">
        <v>7</v>
      </c>
      <c r="M46" s="355">
        <v>8</v>
      </c>
      <c r="N46" s="355">
        <v>7</v>
      </c>
      <c r="O46" s="355">
        <v>17</v>
      </c>
      <c r="P46" s="355">
        <v>3</v>
      </c>
      <c r="Q46" s="355">
        <v>3</v>
      </c>
      <c r="R46" s="355">
        <v>33</v>
      </c>
      <c r="S46" s="355">
        <v>108</v>
      </c>
    </row>
    <row r="47" spans="1:19" s="19" customFormat="1">
      <c r="A47" s="352">
        <v>2</v>
      </c>
      <c r="B47" s="63" t="s">
        <v>268</v>
      </c>
      <c r="C47" s="354">
        <v>262</v>
      </c>
      <c r="D47" s="354">
        <v>4</v>
      </c>
      <c r="E47" s="354">
        <v>24</v>
      </c>
      <c r="F47" s="354">
        <v>21</v>
      </c>
      <c r="G47" s="354">
        <v>1</v>
      </c>
      <c r="H47" s="354">
        <v>27</v>
      </c>
      <c r="I47" s="354">
        <v>74</v>
      </c>
      <c r="J47" s="354">
        <v>12</v>
      </c>
      <c r="K47" s="354">
        <v>28</v>
      </c>
      <c r="L47" s="354">
        <v>6</v>
      </c>
      <c r="M47" s="354">
        <v>5</v>
      </c>
      <c r="N47" s="354">
        <v>32</v>
      </c>
      <c r="O47" s="354">
        <v>26</v>
      </c>
      <c r="P47" s="354">
        <v>2</v>
      </c>
      <c r="Q47" s="354">
        <v>4</v>
      </c>
      <c r="R47" s="354">
        <v>73</v>
      </c>
      <c r="S47" s="354">
        <v>185</v>
      </c>
    </row>
    <row r="48" spans="1:19">
      <c r="A48" s="431" t="s">
        <v>1560</v>
      </c>
      <c r="B48" s="431"/>
      <c r="C48" s="254">
        <f>SUM(C49:C53)</f>
        <v>472</v>
      </c>
      <c r="D48" s="254">
        <f t="shared" ref="D48:S48" si="10">SUM(D49:D53)</f>
        <v>1</v>
      </c>
      <c r="E48" s="254">
        <f t="shared" si="10"/>
        <v>90</v>
      </c>
      <c r="F48" s="254">
        <f t="shared" si="10"/>
        <v>35</v>
      </c>
      <c r="G48" s="254">
        <f t="shared" si="10"/>
        <v>0</v>
      </c>
      <c r="H48" s="254">
        <f t="shared" si="10"/>
        <v>25</v>
      </c>
      <c r="I48" s="254">
        <f t="shared" si="10"/>
        <v>137</v>
      </c>
      <c r="J48" s="254">
        <f t="shared" si="10"/>
        <v>12</v>
      </c>
      <c r="K48" s="254">
        <f t="shared" si="10"/>
        <v>40</v>
      </c>
      <c r="L48" s="254">
        <f t="shared" si="10"/>
        <v>4</v>
      </c>
      <c r="M48" s="254">
        <f t="shared" si="10"/>
        <v>8</v>
      </c>
      <c r="N48" s="254">
        <f t="shared" si="10"/>
        <v>60</v>
      </c>
      <c r="O48" s="254">
        <f t="shared" si="10"/>
        <v>55</v>
      </c>
      <c r="P48" s="254">
        <f t="shared" si="10"/>
        <v>5</v>
      </c>
      <c r="Q48" s="254">
        <f t="shared" si="10"/>
        <v>2</v>
      </c>
      <c r="R48" s="254">
        <f t="shared" si="10"/>
        <v>146</v>
      </c>
      <c r="S48" s="254">
        <f t="shared" si="10"/>
        <v>324</v>
      </c>
    </row>
    <row r="49" spans="1:19">
      <c r="A49" s="353">
        <v>1</v>
      </c>
      <c r="B49" s="62" t="s">
        <v>115</v>
      </c>
      <c r="C49" s="355">
        <v>46</v>
      </c>
      <c r="D49" s="355">
        <v>0</v>
      </c>
      <c r="E49" s="355">
        <v>8</v>
      </c>
      <c r="F49" s="355">
        <v>3</v>
      </c>
      <c r="G49" s="355">
        <v>0</v>
      </c>
      <c r="H49" s="355">
        <v>2</v>
      </c>
      <c r="I49" s="355">
        <v>14</v>
      </c>
      <c r="J49" s="355">
        <v>2</v>
      </c>
      <c r="K49" s="355">
        <v>3</v>
      </c>
      <c r="L49" s="355">
        <v>0</v>
      </c>
      <c r="M49" s="355">
        <v>2</v>
      </c>
      <c r="N49" s="355">
        <v>3</v>
      </c>
      <c r="O49" s="355">
        <v>9</v>
      </c>
      <c r="P49" s="355">
        <v>0</v>
      </c>
      <c r="Q49" s="355">
        <v>1</v>
      </c>
      <c r="R49" s="355">
        <v>19</v>
      </c>
      <c r="S49" s="355">
        <v>26</v>
      </c>
    </row>
    <row r="50" spans="1:19">
      <c r="A50" s="353">
        <v>3</v>
      </c>
      <c r="B50" s="62" t="s">
        <v>269</v>
      </c>
      <c r="C50" s="355">
        <v>115</v>
      </c>
      <c r="D50" s="355">
        <v>0</v>
      </c>
      <c r="E50" s="355">
        <v>21</v>
      </c>
      <c r="F50" s="355">
        <v>9</v>
      </c>
      <c r="G50" s="355">
        <v>0</v>
      </c>
      <c r="H50" s="355">
        <v>10</v>
      </c>
      <c r="I50" s="355">
        <v>37</v>
      </c>
      <c r="J50" s="355">
        <v>2</v>
      </c>
      <c r="K50" s="355">
        <v>11</v>
      </c>
      <c r="L50" s="355">
        <v>1</v>
      </c>
      <c r="M50" s="355">
        <v>1</v>
      </c>
      <c r="N50" s="355">
        <v>10</v>
      </c>
      <c r="O50" s="355">
        <v>12</v>
      </c>
      <c r="P50" s="355">
        <v>1</v>
      </c>
      <c r="Q50" s="355">
        <v>0</v>
      </c>
      <c r="R50" s="355">
        <v>25</v>
      </c>
      <c r="S50" s="355">
        <v>90</v>
      </c>
    </row>
    <row r="51" spans="1:19">
      <c r="A51" s="353">
        <v>4</v>
      </c>
      <c r="B51" s="62" t="s">
        <v>33</v>
      </c>
      <c r="C51" s="355">
        <v>71</v>
      </c>
      <c r="D51" s="355">
        <v>1</v>
      </c>
      <c r="E51" s="355">
        <v>11</v>
      </c>
      <c r="F51" s="355">
        <v>8</v>
      </c>
      <c r="G51" s="355">
        <v>0</v>
      </c>
      <c r="H51" s="355">
        <v>2</v>
      </c>
      <c r="I51" s="355">
        <v>18</v>
      </c>
      <c r="J51" s="355">
        <v>1</v>
      </c>
      <c r="K51" s="355">
        <v>6</v>
      </c>
      <c r="L51" s="355">
        <v>2</v>
      </c>
      <c r="M51" s="355">
        <v>2</v>
      </c>
      <c r="N51" s="355">
        <v>9</v>
      </c>
      <c r="O51" s="355">
        <v>7</v>
      </c>
      <c r="P51" s="355">
        <v>4</v>
      </c>
      <c r="Q51" s="355">
        <v>0</v>
      </c>
      <c r="R51" s="355">
        <v>24</v>
      </c>
      <c r="S51" s="355">
        <v>47</v>
      </c>
    </row>
    <row r="52" spans="1:19">
      <c r="A52" s="353">
        <v>14</v>
      </c>
      <c r="B52" s="62" t="s">
        <v>45</v>
      </c>
      <c r="C52" s="355">
        <v>81</v>
      </c>
      <c r="D52" s="355">
        <v>0</v>
      </c>
      <c r="E52" s="355">
        <v>16</v>
      </c>
      <c r="F52" s="355">
        <v>8</v>
      </c>
      <c r="G52" s="355">
        <v>0</v>
      </c>
      <c r="H52" s="355">
        <v>5</v>
      </c>
      <c r="I52" s="355">
        <v>12</v>
      </c>
      <c r="J52" s="355">
        <v>2</v>
      </c>
      <c r="K52" s="355">
        <v>8</v>
      </c>
      <c r="L52" s="355">
        <v>1</v>
      </c>
      <c r="M52" s="355">
        <v>1</v>
      </c>
      <c r="N52" s="355">
        <v>18</v>
      </c>
      <c r="O52" s="355">
        <v>10</v>
      </c>
      <c r="P52" s="355">
        <v>0</v>
      </c>
      <c r="Q52" s="355">
        <v>1</v>
      </c>
      <c r="R52" s="355">
        <v>42</v>
      </c>
      <c r="S52" s="355">
        <v>38</v>
      </c>
    </row>
    <row r="53" spans="1:19" s="19" customFormat="1">
      <c r="A53" s="352">
        <v>2</v>
      </c>
      <c r="B53" s="63" t="s">
        <v>117</v>
      </c>
      <c r="C53" s="354">
        <v>159</v>
      </c>
      <c r="D53" s="354">
        <v>0</v>
      </c>
      <c r="E53" s="354">
        <v>34</v>
      </c>
      <c r="F53" s="354">
        <v>7</v>
      </c>
      <c r="G53" s="354">
        <v>0</v>
      </c>
      <c r="H53" s="354">
        <v>6</v>
      </c>
      <c r="I53" s="354">
        <v>56</v>
      </c>
      <c r="J53" s="354">
        <v>5</v>
      </c>
      <c r="K53" s="354">
        <v>12</v>
      </c>
      <c r="L53" s="354">
        <v>0</v>
      </c>
      <c r="M53" s="354">
        <v>2</v>
      </c>
      <c r="N53" s="354">
        <v>20</v>
      </c>
      <c r="O53" s="354">
        <v>17</v>
      </c>
      <c r="P53" s="354">
        <v>0</v>
      </c>
      <c r="Q53" s="354">
        <v>0</v>
      </c>
      <c r="R53" s="354">
        <v>36</v>
      </c>
      <c r="S53" s="354">
        <v>123</v>
      </c>
    </row>
    <row r="54" spans="1:19">
      <c r="A54" s="431" t="s">
        <v>1561</v>
      </c>
      <c r="B54" s="431"/>
      <c r="C54" s="329">
        <f>SUM(C55:C58)</f>
        <v>298</v>
      </c>
      <c r="D54" s="329">
        <f t="shared" ref="D54:S54" si="11">SUM(D55:D58)</f>
        <v>5</v>
      </c>
      <c r="E54" s="329">
        <f t="shared" si="11"/>
        <v>41</v>
      </c>
      <c r="F54" s="329">
        <f t="shared" si="11"/>
        <v>17</v>
      </c>
      <c r="G54" s="329">
        <f t="shared" si="11"/>
        <v>0</v>
      </c>
      <c r="H54" s="329">
        <f t="shared" si="11"/>
        <v>21</v>
      </c>
      <c r="I54" s="329">
        <f t="shared" si="11"/>
        <v>64</v>
      </c>
      <c r="J54" s="329">
        <f t="shared" si="11"/>
        <v>19</v>
      </c>
      <c r="K54" s="329">
        <f t="shared" si="11"/>
        <v>31</v>
      </c>
      <c r="L54" s="329">
        <f t="shared" si="11"/>
        <v>4</v>
      </c>
      <c r="M54" s="329">
        <f t="shared" si="11"/>
        <v>9</v>
      </c>
      <c r="N54" s="329">
        <f t="shared" si="11"/>
        <v>35</v>
      </c>
      <c r="O54" s="329">
        <f t="shared" si="11"/>
        <v>42</v>
      </c>
      <c r="P54" s="329">
        <f t="shared" si="11"/>
        <v>10</v>
      </c>
      <c r="Q54" s="329">
        <f t="shared" si="11"/>
        <v>8</v>
      </c>
      <c r="R54" s="329">
        <f t="shared" si="11"/>
        <v>101</v>
      </c>
      <c r="S54" s="329">
        <f t="shared" si="11"/>
        <v>189</v>
      </c>
    </row>
    <row r="55" spans="1:19">
      <c r="A55" s="353">
        <v>1</v>
      </c>
      <c r="B55" s="62" t="s">
        <v>34</v>
      </c>
      <c r="C55" s="355">
        <v>42</v>
      </c>
      <c r="D55" s="355">
        <v>2</v>
      </c>
      <c r="E55" s="355">
        <v>3</v>
      </c>
      <c r="F55" s="355">
        <v>3</v>
      </c>
      <c r="G55" s="355">
        <v>0</v>
      </c>
      <c r="H55" s="355">
        <v>1</v>
      </c>
      <c r="I55" s="355">
        <v>10</v>
      </c>
      <c r="J55" s="355">
        <v>5</v>
      </c>
      <c r="K55" s="355">
        <v>3</v>
      </c>
      <c r="L55" s="355">
        <v>0</v>
      </c>
      <c r="M55" s="355">
        <v>1</v>
      </c>
      <c r="N55" s="355">
        <v>2</v>
      </c>
      <c r="O55" s="355">
        <v>9</v>
      </c>
      <c r="P55" s="355">
        <v>3</v>
      </c>
      <c r="Q55" s="355">
        <v>1</v>
      </c>
      <c r="R55" s="355">
        <v>16</v>
      </c>
      <c r="S55" s="355">
        <v>25</v>
      </c>
    </row>
    <row r="56" spans="1:19">
      <c r="A56" s="353">
        <v>3</v>
      </c>
      <c r="B56" s="62" t="s">
        <v>36</v>
      </c>
      <c r="C56" s="355">
        <v>50</v>
      </c>
      <c r="D56" s="355">
        <v>0</v>
      </c>
      <c r="E56" s="355">
        <v>7</v>
      </c>
      <c r="F56" s="355">
        <v>2</v>
      </c>
      <c r="G56" s="355">
        <v>0</v>
      </c>
      <c r="H56" s="355">
        <v>3</v>
      </c>
      <c r="I56" s="355">
        <v>13</v>
      </c>
      <c r="J56" s="355">
        <v>3</v>
      </c>
      <c r="K56" s="355">
        <v>9</v>
      </c>
      <c r="L56" s="355">
        <v>0</v>
      </c>
      <c r="M56" s="355">
        <v>0</v>
      </c>
      <c r="N56" s="355">
        <v>7</v>
      </c>
      <c r="O56" s="355">
        <v>6</v>
      </c>
      <c r="P56" s="355">
        <v>0</v>
      </c>
      <c r="Q56" s="355">
        <v>0</v>
      </c>
      <c r="R56" s="355">
        <v>18</v>
      </c>
      <c r="S56" s="355">
        <v>32</v>
      </c>
    </row>
    <row r="57" spans="1:19">
      <c r="A57" s="353">
        <v>11</v>
      </c>
      <c r="B57" s="62" t="s">
        <v>43</v>
      </c>
      <c r="C57" s="355">
        <v>81</v>
      </c>
      <c r="D57" s="355">
        <v>1</v>
      </c>
      <c r="E57" s="355">
        <v>11</v>
      </c>
      <c r="F57" s="355">
        <v>8</v>
      </c>
      <c r="G57" s="355">
        <v>0</v>
      </c>
      <c r="H57" s="355">
        <v>7</v>
      </c>
      <c r="I57" s="355">
        <v>22</v>
      </c>
      <c r="J57" s="355">
        <v>5</v>
      </c>
      <c r="K57" s="355">
        <v>6</v>
      </c>
      <c r="L57" s="355">
        <v>2</v>
      </c>
      <c r="M57" s="355">
        <v>3</v>
      </c>
      <c r="N57" s="355">
        <v>6</v>
      </c>
      <c r="O57" s="355">
        <v>8</v>
      </c>
      <c r="P57" s="355">
        <v>2</v>
      </c>
      <c r="Q57" s="355">
        <v>5</v>
      </c>
      <c r="R57" s="355">
        <v>24</v>
      </c>
      <c r="S57" s="355">
        <v>52</v>
      </c>
    </row>
    <row r="58" spans="1:19">
      <c r="A58" s="353">
        <v>17</v>
      </c>
      <c r="B58" s="62" t="s">
        <v>48</v>
      </c>
      <c r="C58" s="355">
        <v>125</v>
      </c>
      <c r="D58" s="355">
        <v>2</v>
      </c>
      <c r="E58" s="355">
        <v>20</v>
      </c>
      <c r="F58" s="355">
        <v>4</v>
      </c>
      <c r="G58" s="355">
        <v>0</v>
      </c>
      <c r="H58" s="355">
        <v>10</v>
      </c>
      <c r="I58" s="355">
        <v>19</v>
      </c>
      <c r="J58" s="355">
        <v>6</v>
      </c>
      <c r="K58" s="355">
        <v>13</v>
      </c>
      <c r="L58" s="355">
        <v>2</v>
      </c>
      <c r="M58" s="355">
        <v>5</v>
      </c>
      <c r="N58" s="355">
        <v>20</v>
      </c>
      <c r="O58" s="355">
        <v>19</v>
      </c>
      <c r="P58" s="355">
        <v>5</v>
      </c>
      <c r="Q58" s="355">
        <v>2</v>
      </c>
      <c r="R58" s="355">
        <v>43</v>
      </c>
      <c r="S58" s="355">
        <v>80</v>
      </c>
    </row>
  </sheetData>
  <mergeCells count="19">
    <mergeCell ref="A54:B54"/>
    <mergeCell ref="A5:B5"/>
    <mergeCell ref="A6:B6"/>
    <mergeCell ref="A27:B27"/>
    <mergeCell ref="A43:B43"/>
    <mergeCell ref="A48:B48"/>
    <mergeCell ref="A7:B7"/>
    <mergeCell ref="A9:B9"/>
    <mergeCell ref="A14:B14"/>
    <mergeCell ref="A20:B20"/>
    <mergeCell ref="A21:B21"/>
    <mergeCell ref="A34:B34"/>
    <mergeCell ref="A1:S1"/>
    <mergeCell ref="A2:S2"/>
    <mergeCell ref="A3:A4"/>
    <mergeCell ref="B3:B4"/>
    <mergeCell ref="C3:C4"/>
    <mergeCell ref="D3:P3"/>
    <mergeCell ref="Q3:S3"/>
  </mergeCells>
  <printOptions horizontalCentered="1" verticalCentered="1"/>
  <pageMargins left="0.78740157480314965" right="0.39370078740157483" top="0.59055118110236227" bottom="0.59055118110236227" header="0" footer="0"/>
  <pageSetup paperSize="9" scale="1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opLeftCell="A4" zoomScale="75" zoomScaleNormal="75" workbookViewId="0">
      <selection activeCell="S16" sqref="S16"/>
    </sheetView>
  </sheetViews>
  <sheetFormatPr defaultRowHeight="12.75"/>
  <cols>
    <col min="1" max="1" width="3.28515625" style="7" bestFit="1" customWidth="1"/>
    <col min="2" max="2" width="22.28515625" style="7" customWidth="1"/>
    <col min="3" max="3" width="8" style="7" customWidth="1"/>
    <col min="4" max="4" width="9.140625" style="7"/>
    <col min="5" max="5" width="6.28515625" style="7" customWidth="1"/>
    <col min="6" max="6" width="6.42578125" style="7" customWidth="1"/>
    <col min="7" max="7" width="6.5703125" style="7" customWidth="1"/>
    <col min="8" max="8" width="6" style="7" customWidth="1"/>
    <col min="9" max="9" width="4.85546875" style="7" customWidth="1"/>
    <col min="10" max="10" width="6.5703125" style="7" customWidth="1"/>
    <col min="11" max="11" width="8.28515625" style="7" customWidth="1"/>
    <col min="12" max="12" width="5.42578125" style="7" customWidth="1"/>
    <col min="13" max="13" width="8.140625" style="7" customWidth="1"/>
    <col min="14" max="14" width="5.85546875" style="7" customWidth="1"/>
    <col min="15" max="15" width="4.5703125" style="7" customWidth="1"/>
    <col min="16" max="16" width="5.28515625" style="7" customWidth="1"/>
    <col min="17" max="17" width="5.42578125" style="7" customWidth="1"/>
    <col min="18" max="18" width="9.5703125" style="7" customWidth="1"/>
    <col min="19" max="19" width="4.7109375" style="7" customWidth="1"/>
    <col min="20" max="20" width="5.7109375" style="7" customWidth="1"/>
    <col min="21" max="21" width="6.28515625" style="7" customWidth="1"/>
    <col min="22" max="22" width="9.5703125" style="7" customWidth="1"/>
    <col min="23" max="23" width="12.42578125" style="7" customWidth="1"/>
    <col min="24" max="24" width="10.85546875" style="7" customWidth="1"/>
    <col min="25" max="16384" width="9.140625" style="7"/>
  </cols>
  <sheetData>
    <row r="1" spans="1:24" ht="15.75">
      <c r="A1" s="537" t="s">
        <v>291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</row>
    <row r="2" spans="1:24" ht="15.75">
      <c r="A2" s="538" t="s">
        <v>1494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</row>
    <row r="3" spans="1:24" ht="12.75" customHeight="1">
      <c r="A3" s="441" t="s">
        <v>85</v>
      </c>
      <c r="B3" s="536" t="s">
        <v>86</v>
      </c>
      <c r="C3" s="539" t="s">
        <v>292</v>
      </c>
      <c r="D3" s="550" t="s">
        <v>293</v>
      </c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</row>
    <row r="4" spans="1:24" ht="12.75" customHeight="1">
      <c r="A4" s="441"/>
      <c r="B4" s="536"/>
      <c r="C4" s="539"/>
      <c r="D4" s="539" t="s">
        <v>294</v>
      </c>
      <c r="E4" s="539" t="s">
        <v>250</v>
      </c>
      <c r="F4" s="539" t="s">
        <v>295</v>
      </c>
      <c r="G4" s="539" t="s">
        <v>252</v>
      </c>
      <c r="H4" s="539" t="s">
        <v>296</v>
      </c>
      <c r="I4" s="539" t="s">
        <v>306</v>
      </c>
      <c r="J4" s="539" t="s">
        <v>247</v>
      </c>
      <c r="K4" s="539" t="s">
        <v>297</v>
      </c>
      <c r="L4" s="539" t="s">
        <v>298</v>
      </c>
      <c r="M4" s="539" t="s">
        <v>253</v>
      </c>
      <c r="N4" s="539" t="s">
        <v>299</v>
      </c>
      <c r="O4" s="539" t="s">
        <v>255</v>
      </c>
      <c r="P4" s="539" t="s">
        <v>300</v>
      </c>
      <c r="Q4" s="539" t="s">
        <v>301</v>
      </c>
      <c r="R4" s="539" t="s">
        <v>302</v>
      </c>
      <c r="S4" s="539" t="s">
        <v>259</v>
      </c>
      <c r="T4" s="539" t="s">
        <v>303</v>
      </c>
      <c r="U4" s="539" t="s">
        <v>304</v>
      </c>
      <c r="V4" s="539" t="s">
        <v>264</v>
      </c>
      <c r="W4" s="539" t="s">
        <v>265</v>
      </c>
      <c r="X4" s="539" t="s">
        <v>305</v>
      </c>
    </row>
    <row r="5" spans="1:24" ht="75.75" customHeight="1">
      <c r="A5" s="441"/>
      <c r="B5" s="536"/>
      <c r="C5" s="539"/>
      <c r="D5" s="539"/>
      <c r="E5" s="542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42"/>
      <c r="T5" s="539"/>
      <c r="U5" s="542"/>
      <c r="V5" s="542"/>
      <c r="W5" s="542"/>
      <c r="X5" s="539"/>
    </row>
    <row r="6" spans="1:24" ht="36" customHeight="1">
      <c r="A6" s="547" t="s">
        <v>290</v>
      </c>
      <c r="B6" s="547"/>
      <c r="C6" s="194">
        <f>SUM(C7+C21)</f>
        <v>4371</v>
      </c>
      <c r="D6" s="194">
        <f t="shared" ref="D6:X6" si="0">SUM(D7+D21)</f>
        <v>4366</v>
      </c>
      <c r="E6" s="194">
        <f t="shared" si="0"/>
        <v>1084</v>
      </c>
      <c r="F6" s="194">
        <f t="shared" si="0"/>
        <v>3900</v>
      </c>
      <c r="G6" s="194">
        <f t="shared" si="0"/>
        <v>1436</v>
      </c>
      <c r="H6" s="194">
        <f t="shared" si="0"/>
        <v>728</v>
      </c>
      <c r="I6" s="194">
        <f t="shared" si="0"/>
        <v>366</v>
      </c>
      <c r="J6" s="194">
        <f t="shared" si="0"/>
        <v>1762</v>
      </c>
      <c r="K6" s="194">
        <f t="shared" si="0"/>
        <v>1933</v>
      </c>
      <c r="L6" s="194">
        <f t="shared" si="0"/>
        <v>61</v>
      </c>
      <c r="M6" s="194">
        <f t="shared" si="0"/>
        <v>1087</v>
      </c>
      <c r="N6" s="194">
        <f t="shared" si="0"/>
        <v>752</v>
      </c>
      <c r="O6" s="194">
        <f t="shared" si="0"/>
        <v>92</v>
      </c>
      <c r="P6" s="194">
        <f t="shared" si="0"/>
        <v>6</v>
      </c>
      <c r="Q6" s="194">
        <f t="shared" si="0"/>
        <v>23</v>
      </c>
      <c r="R6" s="194">
        <f t="shared" si="0"/>
        <v>0</v>
      </c>
      <c r="S6" s="194">
        <f t="shared" si="0"/>
        <v>40</v>
      </c>
      <c r="T6" s="194">
        <f t="shared" si="0"/>
        <v>109</v>
      </c>
      <c r="U6" s="194">
        <f t="shared" si="0"/>
        <v>160</v>
      </c>
      <c r="V6" s="194">
        <f t="shared" si="0"/>
        <v>226</v>
      </c>
      <c r="W6" s="194">
        <f t="shared" si="0"/>
        <v>18</v>
      </c>
      <c r="X6" s="194">
        <f t="shared" si="0"/>
        <v>6</v>
      </c>
    </row>
    <row r="7" spans="1:24" ht="23.25" customHeight="1">
      <c r="A7" s="548" t="s">
        <v>1552</v>
      </c>
      <c r="B7" s="548"/>
      <c r="C7" s="44">
        <f>SUM(C8+C10+C15)</f>
        <v>1726</v>
      </c>
      <c r="D7" s="44">
        <f t="shared" ref="D7:X7" si="1">SUM(D8+D10+D15)</f>
        <v>1726</v>
      </c>
      <c r="E7" s="44">
        <f t="shared" si="1"/>
        <v>352</v>
      </c>
      <c r="F7" s="44">
        <f t="shared" si="1"/>
        <v>1555</v>
      </c>
      <c r="G7" s="44">
        <f t="shared" si="1"/>
        <v>279</v>
      </c>
      <c r="H7" s="44">
        <f t="shared" si="1"/>
        <v>269</v>
      </c>
      <c r="I7" s="44">
        <f t="shared" si="1"/>
        <v>122</v>
      </c>
      <c r="J7" s="44">
        <f t="shared" si="1"/>
        <v>746</v>
      </c>
      <c r="K7" s="44">
        <f t="shared" si="1"/>
        <v>873</v>
      </c>
      <c r="L7" s="44">
        <f t="shared" si="1"/>
        <v>20</v>
      </c>
      <c r="M7" s="44">
        <f t="shared" si="1"/>
        <v>468</v>
      </c>
      <c r="N7" s="44">
        <f t="shared" si="1"/>
        <v>279</v>
      </c>
      <c r="O7" s="44">
        <f t="shared" si="1"/>
        <v>22</v>
      </c>
      <c r="P7" s="44">
        <f t="shared" si="1"/>
        <v>2</v>
      </c>
      <c r="Q7" s="44">
        <f t="shared" si="1"/>
        <v>5</v>
      </c>
      <c r="R7" s="44">
        <f t="shared" si="1"/>
        <v>0</v>
      </c>
      <c r="S7" s="44">
        <f t="shared" si="1"/>
        <v>14</v>
      </c>
      <c r="T7" s="44">
        <f t="shared" si="1"/>
        <v>21</v>
      </c>
      <c r="U7" s="44">
        <f t="shared" si="1"/>
        <v>56</v>
      </c>
      <c r="V7" s="44">
        <f t="shared" si="1"/>
        <v>74</v>
      </c>
      <c r="W7" s="44">
        <f t="shared" si="1"/>
        <v>4</v>
      </c>
      <c r="X7" s="44">
        <f t="shared" si="1"/>
        <v>2</v>
      </c>
    </row>
    <row r="8" spans="1:24">
      <c r="A8" s="549" t="s">
        <v>1562</v>
      </c>
      <c r="B8" s="549"/>
      <c r="C8" s="254">
        <f>SUM(C9)</f>
        <v>1030</v>
      </c>
      <c r="D8" s="254">
        <f t="shared" ref="D8:X8" si="2">SUM(D9)</f>
        <v>1030</v>
      </c>
      <c r="E8" s="254">
        <f t="shared" si="2"/>
        <v>198</v>
      </c>
      <c r="F8" s="254">
        <f t="shared" si="2"/>
        <v>934</v>
      </c>
      <c r="G8" s="254">
        <f t="shared" si="2"/>
        <v>0</v>
      </c>
      <c r="H8" s="254">
        <f t="shared" si="2"/>
        <v>134</v>
      </c>
      <c r="I8" s="254">
        <f t="shared" si="2"/>
        <v>50</v>
      </c>
      <c r="J8" s="254">
        <f t="shared" si="2"/>
        <v>454</v>
      </c>
      <c r="K8" s="254">
        <f t="shared" si="2"/>
        <v>555</v>
      </c>
      <c r="L8" s="254">
        <f t="shared" si="2"/>
        <v>15</v>
      </c>
      <c r="M8" s="254">
        <f t="shared" si="2"/>
        <v>276</v>
      </c>
      <c r="N8" s="254">
        <f t="shared" si="2"/>
        <v>169</v>
      </c>
      <c r="O8" s="254">
        <f t="shared" si="2"/>
        <v>12</v>
      </c>
      <c r="P8" s="254">
        <f t="shared" si="2"/>
        <v>1</v>
      </c>
      <c r="Q8" s="254">
        <f t="shared" si="2"/>
        <v>0</v>
      </c>
      <c r="R8" s="254">
        <f t="shared" si="2"/>
        <v>0</v>
      </c>
      <c r="S8" s="254">
        <f t="shared" si="2"/>
        <v>6</v>
      </c>
      <c r="T8" s="254">
        <f t="shared" si="2"/>
        <v>11</v>
      </c>
      <c r="U8" s="254">
        <f t="shared" si="2"/>
        <v>32</v>
      </c>
      <c r="V8" s="254">
        <f t="shared" si="2"/>
        <v>25</v>
      </c>
      <c r="W8" s="254">
        <f t="shared" si="2"/>
        <v>2</v>
      </c>
      <c r="X8" s="254">
        <f t="shared" si="2"/>
        <v>0</v>
      </c>
    </row>
    <row r="9" spans="1:24" s="19" customFormat="1">
      <c r="A9" s="352">
        <v>12</v>
      </c>
      <c r="B9" s="76" t="s">
        <v>309</v>
      </c>
      <c r="C9" s="38">
        <v>1030</v>
      </c>
      <c r="D9" s="38">
        <v>1030</v>
      </c>
      <c r="E9" s="38">
        <v>198</v>
      </c>
      <c r="F9" s="38">
        <v>934</v>
      </c>
      <c r="G9" s="38">
        <v>0</v>
      </c>
      <c r="H9" s="38">
        <v>134</v>
      </c>
      <c r="I9" s="38">
        <v>50</v>
      </c>
      <c r="J9" s="38">
        <v>454</v>
      </c>
      <c r="K9" s="38">
        <v>555</v>
      </c>
      <c r="L9" s="38">
        <v>15</v>
      </c>
      <c r="M9" s="38">
        <v>276</v>
      </c>
      <c r="N9" s="38">
        <v>169</v>
      </c>
      <c r="O9" s="38">
        <v>12</v>
      </c>
      <c r="P9" s="38">
        <v>1</v>
      </c>
      <c r="Q9" s="38">
        <v>0</v>
      </c>
      <c r="R9" s="38">
        <v>0</v>
      </c>
      <c r="S9" s="38">
        <v>6</v>
      </c>
      <c r="T9" s="38">
        <v>11</v>
      </c>
      <c r="U9" s="38">
        <v>32</v>
      </c>
      <c r="V9" s="379">
        <v>25</v>
      </c>
      <c r="W9" s="38">
        <v>2</v>
      </c>
      <c r="X9" s="379">
        <v>0</v>
      </c>
    </row>
    <row r="10" spans="1:24" ht="23.25" customHeight="1">
      <c r="A10" s="549" t="s">
        <v>1563</v>
      </c>
      <c r="B10" s="431"/>
      <c r="C10" s="254">
        <f>SUM(C11:C14)</f>
        <v>363</v>
      </c>
      <c r="D10" s="254">
        <f t="shared" ref="D10:X10" si="3">SUM(D11:D14)</f>
        <v>363</v>
      </c>
      <c r="E10" s="254">
        <f t="shared" si="3"/>
        <v>82</v>
      </c>
      <c r="F10" s="254">
        <f t="shared" si="3"/>
        <v>319</v>
      </c>
      <c r="G10" s="254">
        <f t="shared" si="3"/>
        <v>137</v>
      </c>
      <c r="H10" s="254">
        <f t="shared" si="3"/>
        <v>82</v>
      </c>
      <c r="I10" s="254">
        <f t="shared" si="3"/>
        <v>50</v>
      </c>
      <c r="J10" s="254">
        <f t="shared" si="3"/>
        <v>137</v>
      </c>
      <c r="K10" s="254">
        <f t="shared" si="3"/>
        <v>164</v>
      </c>
      <c r="L10" s="254">
        <f t="shared" si="3"/>
        <v>4</v>
      </c>
      <c r="M10" s="254">
        <f t="shared" si="3"/>
        <v>99</v>
      </c>
      <c r="N10" s="254">
        <f t="shared" si="3"/>
        <v>61</v>
      </c>
      <c r="O10" s="254">
        <f t="shared" si="3"/>
        <v>7</v>
      </c>
      <c r="P10" s="254">
        <f t="shared" si="3"/>
        <v>0</v>
      </c>
      <c r="Q10" s="254">
        <f t="shared" si="3"/>
        <v>1</v>
      </c>
      <c r="R10" s="254">
        <f t="shared" si="3"/>
        <v>0</v>
      </c>
      <c r="S10" s="254">
        <f t="shared" si="3"/>
        <v>1</v>
      </c>
      <c r="T10" s="254">
        <f t="shared" si="3"/>
        <v>1</v>
      </c>
      <c r="U10" s="254">
        <f t="shared" si="3"/>
        <v>16</v>
      </c>
      <c r="V10" s="254">
        <f t="shared" si="3"/>
        <v>19</v>
      </c>
      <c r="W10" s="254">
        <f t="shared" si="3"/>
        <v>0</v>
      </c>
      <c r="X10" s="254">
        <f t="shared" si="3"/>
        <v>2</v>
      </c>
    </row>
    <row r="11" spans="1:24">
      <c r="A11" s="353">
        <v>4</v>
      </c>
      <c r="B11" s="68" t="s">
        <v>37</v>
      </c>
      <c r="C11" s="26">
        <v>58</v>
      </c>
      <c r="D11" s="26">
        <v>58</v>
      </c>
      <c r="E11" s="26">
        <v>11</v>
      </c>
      <c r="F11" s="26">
        <v>54</v>
      </c>
      <c r="G11" s="26">
        <v>28</v>
      </c>
      <c r="H11" s="26">
        <v>12</v>
      </c>
      <c r="I11" s="26">
        <v>5</v>
      </c>
      <c r="J11" s="26">
        <v>24</v>
      </c>
      <c r="K11" s="26">
        <v>27</v>
      </c>
      <c r="L11" s="26">
        <v>0</v>
      </c>
      <c r="M11" s="26">
        <v>16</v>
      </c>
      <c r="N11" s="26">
        <v>8</v>
      </c>
      <c r="O11" s="26">
        <v>1</v>
      </c>
      <c r="P11" s="26">
        <v>0</v>
      </c>
      <c r="Q11" s="26">
        <v>0</v>
      </c>
      <c r="R11" s="26">
        <v>0</v>
      </c>
      <c r="S11" s="26">
        <v>1</v>
      </c>
      <c r="T11" s="26">
        <v>0</v>
      </c>
      <c r="U11" s="26">
        <v>2</v>
      </c>
      <c r="V11" s="378">
        <v>2</v>
      </c>
      <c r="W11" s="26">
        <v>0</v>
      </c>
      <c r="X11" s="378">
        <v>0</v>
      </c>
    </row>
    <row r="12" spans="1:24">
      <c r="A12" s="353">
        <v>5</v>
      </c>
      <c r="B12" s="68" t="s">
        <v>68</v>
      </c>
      <c r="C12" s="26">
        <v>118</v>
      </c>
      <c r="D12" s="26">
        <v>118</v>
      </c>
      <c r="E12" s="26">
        <v>31</v>
      </c>
      <c r="F12" s="26">
        <v>107</v>
      </c>
      <c r="G12" s="26">
        <v>48</v>
      </c>
      <c r="H12" s="26">
        <v>26</v>
      </c>
      <c r="I12" s="26">
        <v>18</v>
      </c>
      <c r="J12" s="26">
        <v>46</v>
      </c>
      <c r="K12" s="26">
        <v>50</v>
      </c>
      <c r="L12" s="26">
        <v>2</v>
      </c>
      <c r="M12" s="26">
        <v>24</v>
      </c>
      <c r="N12" s="26">
        <v>16</v>
      </c>
      <c r="O12" s="26">
        <v>3</v>
      </c>
      <c r="P12" s="26">
        <v>0</v>
      </c>
      <c r="Q12" s="26">
        <v>1</v>
      </c>
      <c r="R12" s="26">
        <v>0</v>
      </c>
      <c r="S12" s="26">
        <v>0</v>
      </c>
      <c r="T12" s="26">
        <v>1</v>
      </c>
      <c r="U12" s="26">
        <v>5</v>
      </c>
      <c r="V12" s="378">
        <v>3</v>
      </c>
      <c r="W12" s="26">
        <v>0</v>
      </c>
      <c r="X12" s="378">
        <v>0</v>
      </c>
    </row>
    <row r="13" spans="1:24">
      <c r="A13" s="353">
        <v>7</v>
      </c>
      <c r="B13" s="68" t="s">
        <v>39</v>
      </c>
      <c r="C13" s="26">
        <v>63</v>
      </c>
      <c r="D13" s="26">
        <v>63</v>
      </c>
      <c r="E13" s="26">
        <v>14</v>
      </c>
      <c r="F13" s="26">
        <v>55</v>
      </c>
      <c r="G13" s="26">
        <v>21</v>
      </c>
      <c r="H13" s="26">
        <v>12</v>
      </c>
      <c r="I13" s="26">
        <v>5</v>
      </c>
      <c r="J13" s="26">
        <v>28</v>
      </c>
      <c r="K13" s="26">
        <v>28</v>
      </c>
      <c r="L13" s="26">
        <v>1</v>
      </c>
      <c r="M13" s="26">
        <v>19</v>
      </c>
      <c r="N13" s="26">
        <v>13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1</v>
      </c>
      <c r="V13" s="378">
        <v>5</v>
      </c>
      <c r="W13" s="26">
        <v>0</v>
      </c>
      <c r="X13" s="378">
        <v>0</v>
      </c>
    </row>
    <row r="14" spans="1:24">
      <c r="A14" s="353">
        <v>15</v>
      </c>
      <c r="B14" s="68" t="s">
        <v>46</v>
      </c>
      <c r="C14" s="26">
        <v>124</v>
      </c>
      <c r="D14" s="26">
        <v>124</v>
      </c>
      <c r="E14" s="26">
        <v>26</v>
      </c>
      <c r="F14" s="26">
        <v>103</v>
      </c>
      <c r="G14" s="26">
        <v>40</v>
      </c>
      <c r="H14" s="26">
        <v>32</v>
      </c>
      <c r="I14" s="26">
        <v>22</v>
      </c>
      <c r="J14" s="26">
        <v>39</v>
      </c>
      <c r="K14" s="26">
        <v>59</v>
      </c>
      <c r="L14" s="26">
        <v>1</v>
      </c>
      <c r="M14" s="26">
        <v>40</v>
      </c>
      <c r="N14" s="26">
        <v>24</v>
      </c>
      <c r="O14" s="26">
        <v>3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8</v>
      </c>
      <c r="V14" s="378">
        <v>9</v>
      </c>
      <c r="W14" s="26">
        <v>0</v>
      </c>
      <c r="X14" s="378">
        <v>2</v>
      </c>
    </row>
    <row r="15" spans="1:24" ht="28.5" customHeight="1">
      <c r="A15" s="549" t="s">
        <v>1564</v>
      </c>
      <c r="B15" s="431"/>
      <c r="C15" s="254">
        <f>SUM(C16:C20)</f>
        <v>333</v>
      </c>
      <c r="D15" s="254">
        <f t="shared" ref="D15:X15" si="4">SUM(D16:D20)</f>
        <v>333</v>
      </c>
      <c r="E15" s="254">
        <f t="shared" si="4"/>
        <v>72</v>
      </c>
      <c r="F15" s="254">
        <f t="shared" si="4"/>
        <v>302</v>
      </c>
      <c r="G15" s="254">
        <f t="shared" si="4"/>
        <v>142</v>
      </c>
      <c r="H15" s="254">
        <f t="shared" si="4"/>
        <v>53</v>
      </c>
      <c r="I15" s="254">
        <f t="shared" si="4"/>
        <v>22</v>
      </c>
      <c r="J15" s="254">
        <f t="shared" si="4"/>
        <v>155</v>
      </c>
      <c r="K15" s="254">
        <f t="shared" si="4"/>
        <v>154</v>
      </c>
      <c r="L15" s="254">
        <f t="shared" si="4"/>
        <v>1</v>
      </c>
      <c r="M15" s="254">
        <f t="shared" si="4"/>
        <v>93</v>
      </c>
      <c r="N15" s="254">
        <f t="shared" si="4"/>
        <v>49</v>
      </c>
      <c r="O15" s="254">
        <f t="shared" si="4"/>
        <v>3</v>
      </c>
      <c r="P15" s="254">
        <f t="shared" si="4"/>
        <v>1</v>
      </c>
      <c r="Q15" s="254">
        <f t="shared" si="4"/>
        <v>4</v>
      </c>
      <c r="R15" s="254">
        <f t="shared" si="4"/>
        <v>0</v>
      </c>
      <c r="S15" s="254">
        <f t="shared" si="4"/>
        <v>7</v>
      </c>
      <c r="T15" s="254">
        <f t="shared" si="4"/>
        <v>9</v>
      </c>
      <c r="U15" s="254">
        <f t="shared" si="4"/>
        <v>8</v>
      </c>
      <c r="V15" s="254">
        <f t="shared" si="4"/>
        <v>30</v>
      </c>
      <c r="W15" s="254">
        <f t="shared" si="4"/>
        <v>2</v>
      </c>
      <c r="X15" s="254">
        <f t="shared" si="4"/>
        <v>0</v>
      </c>
    </row>
    <row r="16" spans="1:24">
      <c r="A16" s="353">
        <v>2</v>
      </c>
      <c r="B16" s="68" t="s">
        <v>35</v>
      </c>
      <c r="C16" s="26">
        <v>90</v>
      </c>
      <c r="D16" s="26">
        <v>90</v>
      </c>
      <c r="E16" s="26">
        <v>20</v>
      </c>
      <c r="F16" s="26">
        <v>82</v>
      </c>
      <c r="G16" s="26">
        <v>36</v>
      </c>
      <c r="H16" s="26">
        <v>13</v>
      </c>
      <c r="I16" s="26">
        <v>9</v>
      </c>
      <c r="J16" s="26">
        <v>44</v>
      </c>
      <c r="K16" s="26">
        <v>44</v>
      </c>
      <c r="L16" s="26">
        <v>0</v>
      </c>
      <c r="M16" s="26">
        <v>24</v>
      </c>
      <c r="N16" s="26">
        <v>13</v>
      </c>
      <c r="O16" s="26">
        <v>1</v>
      </c>
      <c r="P16" s="26">
        <v>0</v>
      </c>
      <c r="Q16" s="26">
        <v>2</v>
      </c>
      <c r="R16" s="26">
        <v>0</v>
      </c>
      <c r="S16" s="26">
        <v>2</v>
      </c>
      <c r="T16" s="26">
        <v>7</v>
      </c>
      <c r="U16" s="26">
        <v>3</v>
      </c>
      <c r="V16" s="378">
        <v>11</v>
      </c>
      <c r="W16" s="26">
        <v>1</v>
      </c>
      <c r="X16" s="378">
        <v>0</v>
      </c>
    </row>
    <row r="17" spans="1:24">
      <c r="A17" s="353">
        <v>6</v>
      </c>
      <c r="B17" s="68" t="s">
        <v>38</v>
      </c>
      <c r="C17" s="26">
        <v>59</v>
      </c>
      <c r="D17" s="26">
        <v>59</v>
      </c>
      <c r="E17" s="26">
        <v>9</v>
      </c>
      <c r="F17" s="26">
        <v>59</v>
      </c>
      <c r="G17" s="26">
        <v>26</v>
      </c>
      <c r="H17" s="26">
        <v>10</v>
      </c>
      <c r="I17" s="26">
        <v>1</v>
      </c>
      <c r="J17" s="26">
        <v>29</v>
      </c>
      <c r="K17" s="26">
        <v>20</v>
      </c>
      <c r="L17" s="26">
        <v>0</v>
      </c>
      <c r="M17" s="26">
        <v>21</v>
      </c>
      <c r="N17" s="26">
        <v>4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1</v>
      </c>
      <c r="U17" s="26">
        <v>0</v>
      </c>
      <c r="V17" s="378">
        <v>10</v>
      </c>
      <c r="W17" s="26">
        <v>1</v>
      </c>
      <c r="X17" s="378">
        <v>0</v>
      </c>
    </row>
    <row r="18" spans="1:24">
      <c r="A18" s="353">
        <v>8</v>
      </c>
      <c r="B18" s="68" t="s">
        <v>40</v>
      </c>
      <c r="C18" s="26">
        <v>76</v>
      </c>
      <c r="D18" s="26">
        <v>76</v>
      </c>
      <c r="E18" s="26">
        <v>21</v>
      </c>
      <c r="F18" s="26">
        <v>65</v>
      </c>
      <c r="G18" s="26">
        <v>38</v>
      </c>
      <c r="H18" s="26">
        <v>17</v>
      </c>
      <c r="I18" s="26">
        <v>4</v>
      </c>
      <c r="J18" s="26">
        <v>29</v>
      </c>
      <c r="K18" s="26">
        <v>40</v>
      </c>
      <c r="L18" s="26">
        <v>1</v>
      </c>
      <c r="M18" s="26">
        <v>19</v>
      </c>
      <c r="N18" s="26">
        <v>15</v>
      </c>
      <c r="O18" s="26">
        <v>0</v>
      </c>
      <c r="P18" s="26">
        <v>1</v>
      </c>
      <c r="Q18" s="26">
        <v>0</v>
      </c>
      <c r="R18" s="26">
        <v>0</v>
      </c>
      <c r="S18" s="26">
        <v>2</v>
      </c>
      <c r="T18" s="26">
        <v>1</v>
      </c>
      <c r="U18" s="26">
        <v>2</v>
      </c>
      <c r="V18" s="378">
        <v>6</v>
      </c>
      <c r="W18" s="26">
        <v>0</v>
      </c>
      <c r="X18" s="378">
        <v>0</v>
      </c>
    </row>
    <row r="19" spans="1:24">
      <c r="A19" s="353">
        <v>9</v>
      </c>
      <c r="B19" s="68" t="s">
        <v>41</v>
      </c>
      <c r="C19" s="26">
        <v>74</v>
      </c>
      <c r="D19" s="26">
        <v>74</v>
      </c>
      <c r="E19" s="26">
        <v>16</v>
      </c>
      <c r="F19" s="26">
        <v>63</v>
      </c>
      <c r="G19" s="26">
        <v>20</v>
      </c>
      <c r="H19" s="26">
        <v>7</v>
      </c>
      <c r="I19" s="26">
        <v>3</v>
      </c>
      <c r="J19" s="26">
        <v>41</v>
      </c>
      <c r="K19" s="26">
        <v>34</v>
      </c>
      <c r="L19" s="26">
        <v>0</v>
      </c>
      <c r="M19" s="26">
        <v>22</v>
      </c>
      <c r="N19" s="26">
        <v>13</v>
      </c>
      <c r="O19" s="26">
        <v>2</v>
      </c>
      <c r="P19" s="26">
        <v>0</v>
      </c>
      <c r="Q19" s="26">
        <v>1</v>
      </c>
      <c r="R19" s="26">
        <v>0</v>
      </c>
      <c r="S19" s="26">
        <v>1</v>
      </c>
      <c r="T19" s="26">
        <v>0</v>
      </c>
      <c r="U19" s="26">
        <v>1</v>
      </c>
      <c r="V19" s="378">
        <v>3</v>
      </c>
      <c r="W19" s="26">
        <v>0</v>
      </c>
      <c r="X19" s="378">
        <v>0</v>
      </c>
    </row>
    <row r="20" spans="1:24">
      <c r="A20" s="353">
        <v>13</v>
      </c>
      <c r="B20" s="68" t="s">
        <v>44</v>
      </c>
      <c r="C20" s="26">
        <v>34</v>
      </c>
      <c r="D20" s="26">
        <v>34</v>
      </c>
      <c r="E20" s="26">
        <v>6</v>
      </c>
      <c r="F20" s="26">
        <v>33</v>
      </c>
      <c r="G20" s="26">
        <v>22</v>
      </c>
      <c r="H20" s="26">
        <v>6</v>
      </c>
      <c r="I20" s="26">
        <v>5</v>
      </c>
      <c r="J20" s="26">
        <v>12</v>
      </c>
      <c r="K20" s="26">
        <v>16</v>
      </c>
      <c r="L20" s="26">
        <v>0</v>
      </c>
      <c r="M20" s="26">
        <v>7</v>
      </c>
      <c r="N20" s="26">
        <v>4</v>
      </c>
      <c r="O20" s="26">
        <v>0</v>
      </c>
      <c r="P20" s="26">
        <v>0</v>
      </c>
      <c r="Q20" s="26">
        <v>1</v>
      </c>
      <c r="R20" s="26">
        <v>0</v>
      </c>
      <c r="S20" s="26">
        <v>2</v>
      </c>
      <c r="T20" s="26">
        <v>0</v>
      </c>
      <c r="U20" s="26">
        <v>2</v>
      </c>
      <c r="V20" s="378">
        <v>0</v>
      </c>
      <c r="W20" s="26">
        <v>0</v>
      </c>
      <c r="X20" s="378">
        <v>0</v>
      </c>
    </row>
    <row r="21" spans="1:24" ht="32.25" customHeight="1">
      <c r="A21" s="548" t="s">
        <v>1565</v>
      </c>
      <c r="B21" s="548"/>
      <c r="C21" s="118">
        <f>SUM(C22+C28+C35+C44+C49+C55)</f>
        <v>2645</v>
      </c>
      <c r="D21" s="118">
        <f t="shared" ref="D21:X21" si="5">SUM(D22+D28+D35+D44+D49+D55)</f>
        <v>2640</v>
      </c>
      <c r="E21" s="118">
        <f t="shared" si="5"/>
        <v>732</v>
      </c>
      <c r="F21" s="118">
        <f t="shared" si="5"/>
        <v>2345</v>
      </c>
      <c r="G21" s="118">
        <f t="shared" si="5"/>
        <v>1157</v>
      </c>
      <c r="H21" s="118">
        <f t="shared" si="5"/>
        <v>459</v>
      </c>
      <c r="I21" s="118">
        <f t="shared" si="5"/>
        <v>244</v>
      </c>
      <c r="J21" s="118">
        <f t="shared" si="5"/>
        <v>1016</v>
      </c>
      <c r="K21" s="118">
        <f t="shared" si="5"/>
        <v>1060</v>
      </c>
      <c r="L21" s="118">
        <f t="shared" si="5"/>
        <v>41</v>
      </c>
      <c r="M21" s="118">
        <f t="shared" si="5"/>
        <v>619</v>
      </c>
      <c r="N21" s="118">
        <f t="shared" si="5"/>
        <v>473</v>
      </c>
      <c r="O21" s="118">
        <f t="shared" si="5"/>
        <v>70</v>
      </c>
      <c r="P21" s="118">
        <f t="shared" si="5"/>
        <v>4</v>
      </c>
      <c r="Q21" s="118">
        <f t="shared" si="5"/>
        <v>18</v>
      </c>
      <c r="R21" s="118">
        <f t="shared" si="5"/>
        <v>0</v>
      </c>
      <c r="S21" s="118">
        <f t="shared" si="5"/>
        <v>26</v>
      </c>
      <c r="T21" s="118">
        <f t="shared" si="5"/>
        <v>88</v>
      </c>
      <c r="U21" s="118">
        <f t="shared" si="5"/>
        <v>104</v>
      </c>
      <c r="V21" s="118">
        <f t="shared" si="5"/>
        <v>152</v>
      </c>
      <c r="W21" s="118">
        <f t="shared" si="5"/>
        <v>14</v>
      </c>
      <c r="X21" s="118">
        <f t="shared" si="5"/>
        <v>4</v>
      </c>
    </row>
    <row r="22" spans="1:24">
      <c r="A22" s="431" t="s">
        <v>1557</v>
      </c>
      <c r="B22" s="431"/>
      <c r="C22" s="254">
        <f>SUM(C23:C27)</f>
        <v>343</v>
      </c>
      <c r="D22" s="254">
        <f t="shared" ref="D22:X22" si="6">SUM(D23:D27)</f>
        <v>343</v>
      </c>
      <c r="E22" s="254">
        <f t="shared" si="6"/>
        <v>91</v>
      </c>
      <c r="F22" s="254">
        <f t="shared" si="6"/>
        <v>305</v>
      </c>
      <c r="G22" s="254">
        <f t="shared" si="6"/>
        <v>164</v>
      </c>
      <c r="H22" s="254">
        <f t="shared" si="6"/>
        <v>68</v>
      </c>
      <c r="I22" s="254">
        <f t="shared" si="6"/>
        <v>35</v>
      </c>
      <c r="J22" s="254">
        <f t="shared" si="6"/>
        <v>133</v>
      </c>
      <c r="K22" s="254">
        <f t="shared" si="6"/>
        <v>135</v>
      </c>
      <c r="L22" s="254">
        <f t="shared" si="6"/>
        <v>5</v>
      </c>
      <c r="M22" s="254">
        <f t="shared" si="6"/>
        <v>83</v>
      </c>
      <c r="N22" s="254">
        <f t="shared" si="6"/>
        <v>55</v>
      </c>
      <c r="O22" s="254">
        <f t="shared" si="6"/>
        <v>5</v>
      </c>
      <c r="P22" s="254">
        <f t="shared" si="6"/>
        <v>0</v>
      </c>
      <c r="Q22" s="254">
        <f t="shared" si="6"/>
        <v>10</v>
      </c>
      <c r="R22" s="254">
        <f t="shared" si="6"/>
        <v>0</v>
      </c>
      <c r="S22" s="254">
        <f t="shared" si="6"/>
        <v>8</v>
      </c>
      <c r="T22" s="254">
        <f t="shared" si="6"/>
        <v>26</v>
      </c>
      <c r="U22" s="254">
        <f t="shared" si="6"/>
        <v>13</v>
      </c>
      <c r="V22" s="254">
        <f t="shared" si="6"/>
        <v>18</v>
      </c>
      <c r="W22" s="254">
        <f t="shared" si="6"/>
        <v>0</v>
      </c>
      <c r="X22" s="254">
        <f t="shared" si="6"/>
        <v>0</v>
      </c>
    </row>
    <row r="23" spans="1:24">
      <c r="A23" s="353">
        <v>1</v>
      </c>
      <c r="B23" s="68" t="s">
        <v>12</v>
      </c>
      <c r="C23" s="26">
        <v>86</v>
      </c>
      <c r="D23" s="26">
        <v>86</v>
      </c>
      <c r="E23" s="26">
        <v>19</v>
      </c>
      <c r="F23" s="26">
        <v>76</v>
      </c>
      <c r="G23" s="26">
        <v>27</v>
      </c>
      <c r="H23" s="26">
        <v>13</v>
      </c>
      <c r="I23" s="26">
        <v>8</v>
      </c>
      <c r="J23" s="26">
        <v>33</v>
      </c>
      <c r="K23" s="26">
        <v>35</v>
      </c>
      <c r="L23" s="26">
        <v>1</v>
      </c>
      <c r="M23" s="26">
        <v>18</v>
      </c>
      <c r="N23" s="26">
        <v>11</v>
      </c>
      <c r="O23" s="26">
        <v>3</v>
      </c>
      <c r="P23" s="68">
        <v>0</v>
      </c>
      <c r="Q23" s="68">
        <v>9</v>
      </c>
      <c r="R23" s="68">
        <v>0</v>
      </c>
      <c r="S23" s="68">
        <v>6</v>
      </c>
      <c r="T23" s="68">
        <v>3</v>
      </c>
      <c r="U23" s="68">
        <v>3</v>
      </c>
      <c r="V23" s="378">
        <v>2</v>
      </c>
      <c r="W23" s="68">
        <v>0</v>
      </c>
      <c r="X23" s="378">
        <v>0</v>
      </c>
    </row>
    <row r="24" spans="1:24">
      <c r="A24" s="353">
        <v>2</v>
      </c>
      <c r="B24" s="68" t="s">
        <v>13</v>
      </c>
      <c r="C24" s="26">
        <v>86</v>
      </c>
      <c r="D24" s="26">
        <v>86</v>
      </c>
      <c r="E24" s="26">
        <v>13</v>
      </c>
      <c r="F24" s="26">
        <v>76</v>
      </c>
      <c r="G24" s="26">
        <v>32</v>
      </c>
      <c r="H24" s="26">
        <v>15</v>
      </c>
      <c r="I24" s="26">
        <v>6</v>
      </c>
      <c r="J24" s="26">
        <v>27</v>
      </c>
      <c r="K24" s="26">
        <v>42</v>
      </c>
      <c r="L24" s="26">
        <v>1</v>
      </c>
      <c r="M24" s="26">
        <v>13</v>
      </c>
      <c r="N24" s="26">
        <v>13</v>
      </c>
      <c r="O24" s="26">
        <v>0</v>
      </c>
      <c r="P24" s="68">
        <v>0</v>
      </c>
      <c r="Q24" s="68">
        <v>0</v>
      </c>
      <c r="R24" s="68">
        <v>0</v>
      </c>
      <c r="S24" s="68">
        <v>1</v>
      </c>
      <c r="T24" s="68">
        <v>2</v>
      </c>
      <c r="U24" s="68">
        <v>4</v>
      </c>
      <c r="V24" s="378">
        <v>4</v>
      </c>
      <c r="W24" s="68">
        <v>0</v>
      </c>
      <c r="X24" s="378">
        <v>0</v>
      </c>
    </row>
    <row r="25" spans="1:24">
      <c r="A25" s="353">
        <v>3</v>
      </c>
      <c r="B25" s="68" t="s">
        <v>15</v>
      </c>
      <c r="C25" s="26">
        <v>69</v>
      </c>
      <c r="D25" s="26">
        <v>69</v>
      </c>
      <c r="E25" s="26">
        <v>24</v>
      </c>
      <c r="F25" s="26">
        <v>63</v>
      </c>
      <c r="G25" s="26">
        <v>34</v>
      </c>
      <c r="H25" s="26">
        <v>14</v>
      </c>
      <c r="I25" s="26">
        <v>6</v>
      </c>
      <c r="J25" s="26">
        <v>31</v>
      </c>
      <c r="K25" s="26">
        <v>25</v>
      </c>
      <c r="L25" s="26">
        <v>3</v>
      </c>
      <c r="M25" s="26">
        <v>18</v>
      </c>
      <c r="N25" s="26">
        <v>9</v>
      </c>
      <c r="O25" s="26">
        <v>0</v>
      </c>
      <c r="P25" s="68">
        <v>0</v>
      </c>
      <c r="Q25" s="68">
        <v>0</v>
      </c>
      <c r="R25" s="68">
        <v>0</v>
      </c>
      <c r="S25" s="68">
        <v>1</v>
      </c>
      <c r="T25" s="68">
        <v>1</v>
      </c>
      <c r="U25" s="68">
        <v>0</v>
      </c>
      <c r="V25" s="378">
        <v>2</v>
      </c>
      <c r="W25" s="68">
        <v>0</v>
      </c>
      <c r="X25" s="378">
        <v>0</v>
      </c>
    </row>
    <row r="26" spans="1:24">
      <c r="A26" s="353">
        <v>10</v>
      </c>
      <c r="B26" s="68" t="s">
        <v>42</v>
      </c>
      <c r="C26" s="26">
        <v>62</v>
      </c>
      <c r="D26" s="26">
        <v>62</v>
      </c>
      <c r="E26" s="26">
        <v>26</v>
      </c>
      <c r="F26" s="26">
        <v>54</v>
      </c>
      <c r="G26" s="26">
        <v>41</v>
      </c>
      <c r="H26" s="26">
        <v>18</v>
      </c>
      <c r="I26" s="26">
        <v>10</v>
      </c>
      <c r="J26" s="26">
        <v>30</v>
      </c>
      <c r="K26" s="26">
        <v>23</v>
      </c>
      <c r="L26" s="26">
        <v>0</v>
      </c>
      <c r="M26" s="26">
        <v>26</v>
      </c>
      <c r="N26" s="26">
        <v>16</v>
      </c>
      <c r="O26" s="26">
        <v>1</v>
      </c>
      <c r="P26" s="26">
        <v>0</v>
      </c>
      <c r="Q26" s="26">
        <v>0</v>
      </c>
      <c r="R26" s="26">
        <v>0</v>
      </c>
      <c r="S26" s="26">
        <v>0</v>
      </c>
      <c r="T26" s="26">
        <v>19</v>
      </c>
      <c r="U26" s="26">
        <v>5</v>
      </c>
      <c r="V26" s="378">
        <v>7</v>
      </c>
      <c r="W26" s="26">
        <v>0</v>
      </c>
      <c r="X26" s="378">
        <v>0</v>
      </c>
    </row>
    <row r="27" spans="1:24">
      <c r="A27" s="353">
        <v>4</v>
      </c>
      <c r="B27" s="68" t="s">
        <v>61</v>
      </c>
      <c r="C27" s="26">
        <v>40</v>
      </c>
      <c r="D27" s="26">
        <v>40</v>
      </c>
      <c r="E27" s="26">
        <v>9</v>
      </c>
      <c r="F27" s="26">
        <v>36</v>
      </c>
      <c r="G27" s="26">
        <v>30</v>
      </c>
      <c r="H27" s="26">
        <v>8</v>
      </c>
      <c r="I27" s="26">
        <v>5</v>
      </c>
      <c r="J27" s="26">
        <v>12</v>
      </c>
      <c r="K27" s="26">
        <v>10</v>
      </c>
      <c r="L27" s="26">
        <v>0</v>
      </c>
      <c r="M27" s="26">
        <v>8</v>
      </c>
      <c r="N27" s="26">
        <v>6</v>
      </c>
      <c r="O27" s="26">
        <v>1</v>
      </c>
      <c r="P27" s="68">
        <v>0</v>
      </c>
      <c r="Q27" s="68">
        <v>1</v>
      </c>
      <c r="R27" s="68">
        <v>0</v>
      </c>
      <c r="S27" s="68">
        <v>0</v>
      </c>
      <c r="T27" s="68">
        <v>1</v>
      </c>
      <c r="U27" s="68">
        <v>1</v>
      </c>
      <c r="V27" s="378">
        <v>3</v>
      </c>
      <c r="W27" s="68">
        <v>0</v>
      </c>
      <c r="X27" s="378">
        <v>0</v>
      </c>
    </row>
    <row r="28" spans="1:24">
      <c r="A28" s="431" t="s">
        <v>1558</v>
      </c>
      <c r="B28" s="431"/>
      <c r="C28" s="254">
        <f>SUM(C29:C34)</f>
        <v>494</v>
      </c>
      <c r="D28" s="254">
        <f t="shared" ref="D28:X28" si="7">SUM(D29:D34)</f>
        <v>492</v>
      </c>
      <c r="E28" s="254">
        <f t="shared" si="7"/>
        <v>136</v>
      </c>
      <c r="F28" s="254">
        <f t="shared" si="7"/>
        <v>424</v>
      </c>
      <c r="G28" s="254">
        <f t="shared" si="7"/>
        <v>260</v>
      </c>
      <c r="H28" s="254">
        <f t="shared" si="7"/>
        <v>98</v>
      </c>
      <c r="I28" s="254">
        <f t="shared" si="7"/>
        <v>62</v>
      </c>
      <c r="J28" s="254">
        <f t="shared" si="7"/>
        <v>193</v>
      </c>
      <c r="K28" s="254">
        <f t="shared" si="7"/>
        <v>205</v>
      </c>
      <c r="L28" s="254">
        <f t="shared" si="7"/>
        <v>4</v>
      </c>
      <c r="M28" s="254">
        <f t="shared" si="7"/>
        <v>103</v>
      </c>
      <c r="N28" s="254">
        <f t="shared" si="7"/>
        <v>106</v>
      </c>
      <c r="O28" s="254">
        <f t="shared" si="7"/>
        <v>21</v>
      </c>
      <c r="P28" s="254">
        <f t="shared" si="7"/>
        <v>0</v>
      </c>
      <c r="Q28" s="254">
        <f t="shared" si="7"/>
        <v>0</v>
      </c>
      <c r="R28" s="254">
        <f t="shared" si="7"/>
        <v>0</v>
      </c>
      <c r="S28" s="254">
        <f t="shared" si="7"/>
        <v>4</v>
      </c>
      <c r="T28" s="254">
        <f t="shared" si="7"/>
        <v>13</v>
      </c>
      <c r="U28" s="254">
        <f t="shared" si="7"/>
        <v>17</v>
      </c>
      <c r="V28" s="254">
        <f t="shared" si="7"/>
        <v>37</v>
      </c>
      <c r="W28" s="254">
        <f t="shared" si="7"/>
        <v>1</v>
      </c>
      <c r="X28" s="254">
        <f t="shared" si="7"/>
        <v>0</v>
      </c>
    </row>
    <row r="29" spans="1:24">
      <c r="A29" s="353">
        <v>1</v>
      </c>
      <c r="B29" s="68" t="s">
        <v>17</v>
      </c>
      <c r="C29" s="26">
        <v>40</v>
      </c>
      <c r="D29" s="26">
        <v>40</v>
      </c>
      <c r="E29" s="26">
        <v>10</v>
      </c>
      <c r="F29" s="26">
        <v>33</v>
      </c>
      <c r="G29" s="26">
        <v>31</v>
      </c>
      <c r="H29" s="26">
        <v>11</v>
      </c>
      <c r="I29" s="26">
        <v>8</v>
      </c>
      <c r="J29" s="26">
        <v>17</v>
      </c>
      <c r="K29" s="26">
        <v>18</v>
      </c>
      <c r="L29" s="26">
        <v>0</v>
      </c>
      <c r="M29" s="26">
        <v>17</v>
      </c>
      <c r="N29" s="26">
        <v>10</v>
      </c>
      <c r="O29" s="26">
        <v>5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3</v>
      </c>
      <c r="V29" s="378">
        <v>1</v>
      </c>
      <c r="W29" s="26">
        <v>0</v>
      </c>
      <c r="X29" s="378">
        <v>0</v>
      </c>
    </row>
    <row r="30" spans="1:24">
      <c r="A30" s="353">
        <v>3</v>
      </c>
      <c r="B30" s="68" t="s">
        <v>307</v>
      </c>
      <c r="C30" s="26">
        <v>77</v>
      </c>
      <c r="D30" s="26">
        <v>77</v>
      </c>
      <c r="E30" s="26">
        <v>14</v>
      </c>
      <c r="F30" s="26">
        <v>66</v>
      </c>
      <c r="G30" s="26">
        <v>71</v>
      </c>
      <c r="H30" s="26">
        <v>17</v>
      </c>
      <c r="I30" s="26">
        <v>10</v>
      </c>
      <c r="J30" s="26">
        <v>28</v>
      </c>
      <c r="K30" s="26">
        <v>24</v>
      </c>
      <c r="L30" s="26">
        <v>0</v>
      </c>
      <c r="M30" s="26">
        <v>10</v>
      </c>
      <c r="N30" s="26">
        <v>13</v>
      </c>
      <c r="O30" s="26">
        <v>2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2</v>
      </c>
      <c r="V30" s="378">
        <v>4</v>
      </c>
      <c r="W30" s="26">
        <v>0</v>
      </c>
      <c r="X30" s="378">
        <v>0</v>
      </c>
    </row>
    <row r="31" spans="1:24">
      <c r="A31" s="353">
        <v>4</v>
      </c>
      <c r="B31" s="68" t="s">
        <v>20</v>
      </c>
      <c r="C31" s="26">
        <v>105</v>
      </c>
      <c r="D31" s="26">
        <v>105</v>
      </c>
      <c r="E31" s="26">
        <v>19</v>
      </c>
      <c r="F31" s="26">
        <v>85</v>
      </c>
      <c r="G31" s="26">
        <v>55</v>
      </c>
      <c r="H31" s="26">
        <v>27</v>
      </c>
      <c r="I31" s="26">
        <v>18</v>
      </c>
      <c r="J31" s="26">
        <v>36</v>
      </c>
      <c r="K31" s="26">
        <v>41</v>
      </c>
      <c r="L31" s="26">
        <v>2</v>
      </c>
      <c r="M31" s="26">
        <v>13</v>
      </c>
      <c r="N31" s="26">
        <v>31</v>
      </c>
      <c r="O31" s="26">
        <v>10</v>
      </c>
      <c r="P31" s="26">
        <v>0</v>
      </c>
      <c r="Q31" s="26">
        <v>0</v>
      </c>
      <c r="R31" s="26">
        <v>0</v>
      </c>
      <c r="S31" s="26">
        <v>0</v>
      </c>
      <c r="T31" s="26">
        <v>2</v>
      </c>
      <c r="U31" s="26">
        <v>5</v>
      </c>
      <c r="V31" s="378">
        <v>12</v>
      </c>
      <c r="W31" s="26">
        <v>0</v>
      </c>
      <c r="X31" s="378">
        <v>0</v>
      </c>
    </row>
    <row r="32" spans="1:24">
      <c r="A32" s="353">
        <v>5</v>
      </c>
      <c r="B32" s="68" t="s">
        <v>21</v>
      </c>
      <c r="C32" s="26">
        <v>78</v>
      </c>
      <c r="D32" s="26">
        <v>78</v>
      </c>
      <c r="E32" s="26">
        <v>16</v>
      </c>
      <c r="F32" s="26">
        <v>70</v>
      </c>
      <c r="G32" s="26">
        <v>40</v>
      </c>
      <c r="H32" s="26">
        <v>10</v>
      </c>
      <c r="I32" s="26">
        <v>10</v>
      </c>
      <c r="J32" s="26">
        <v>38</v>
      </c>
      <c r="K32" s="26">
        <v>29</v>
      </c>
      <c r="L32" s="26">
        <v>0</v>
      </c>
      <c r="M32" s="26">
        <v>25</v>
      </c>
      <c r="N32" s="26">
        <v>14</v>
      </c>
      <c r="O32" s="26">
        <v>0</v>
      </c>
      <c r="P32" s="26">
        <v>0</v>
      </c>
      <c r="Q32" s="26">
        <v>0</v>
      </c>
      <c r="R32" s="26">
        <v>0</v>
      </c>
      <c r="S32" s="26">
        <v>3</v>
      </c>
      <c r="T32" s="26">
        <v>1</v>
      </c>
      <c r="U32" s="26">
        <v>2</v>
      </c>
      <c r="V32" s="378">
        <v>8</v>
      </c>
      <c r="W32" s="26">
        <v>0</v>
      </c>
      <c r="X32" s="378">
        <v>0</v>
      </c>
    </row>
    <row r="33" spans="1:24">
      <c r="A33" s="353">
        <v>16</v>
      </c>
      <c r="B33" s="68" t="s">
        <v>47</v>
      </c>
      <c r="C33" s="26">
        <v>104</v>
      </c>
      <c r="D33" s="26">
        <v>104</v>
      </c>
      <c r="E33" s="26">
        <v>47</v>
      </c>
      <c r="F33" s="26">
        <v>90</v>
      </c>
      <c r="G33" s="26">
        <v>63</v>
      </c>
      <c r="H33" s="26">
        <v>16</v>
      </c>
      <c r="I33" s="26">
        <v>11</v>
      </c>
      <c r="J33" s="26">
        <v>47</v>
      </c>
      <c r="K33" s="26">
        <v>35</v>
      </c>
      <c r="L33" s="26">
        <v>2</v>
      </c>
      <c r="M33" s="26">
        <v>32</v>
      </c>
      <c r="N33" s="26">
        <v>27</v>
      </c>
      <c r="O33" s="26">
        <v>1</v>
      </c>
      <c r="P33" s="26">
        <v>0</v>
      </c>
      <c r="Q33" s="26">
        <v>0</v>
      </c>
      <c r="R33" s="26">
        <v>0</v>
      </c>
      <c r="S33" s="26">
        <v>0</v>
      </c>
      <c r="T33" s="26">
        <v>9</v>
      </c>
      <c r="U33" s="26">
        <v>4</v>
      </c>
      <c r="V33" s="378">
        <v>7</v>
      </c>
      <c r="W33" s="26">
        <v>1</v>
      </c>
      <c r="X33" s="378">
        <v>0</v>
      </c>
    </row>
    <row r="34" spans="1:24" s="19" customFormat="1">
      <c r="A34" s="352">
        <v>2</v>
      </c>
      <c r="B34" s="76" t="s">
        <v>19</v>
      </c>
      <c r="C34" s="38">
        <v>90</v>
      </c>
      <c r="D34" s="38">
        <v>88</v>
      </c>
      <c r="E34" s="38">
        <v>30</v>
      </c>
      <c r="F34" s="38">
        <v>80</v>
      </c>
      <c r="G34" s="38">
        <v>0</v>
      </c>
      <c r="H34" s="38">
        <v>17</v>
      </c>
      <c r="I34" s="38">
        <v>5</v>
      </c>
      <c r="J34" s="38">
        <v>27</v>
      </c>
      <c r="K34" s="38">
        <v>58</v>
      </c>
      <c r="L34" s="38">
        <v>0</v>
      </c>
      <c r="M34" s="38">
        <v>6</v>
      </c>
      <c r="N34" s="38">
        <v>11</v>
      </c>
      <c r="O34" s="38">
        <v>3</v>
      </c>
      <c r="P34" s="38">
        <v>0</v>
      </c>
      <c r="Q34" s="38">
        <v>0</v>
      </c>
      <c r="R34" s="38">
        <v>0</v>
      </c>
      <c r="S34" s="38">
        <v>1</v>
      </c>
      <c r="T34" s="38">
        <v>1</v>
      </c>
      <c r="U34" s="38">
        <v>1</v>
      </c>
      <c r="V34" s="379">
        <v>5</v>
      </c>
      <c r="W34" s="38">
        <v>0</v>
      </c>
      <c r="X34" s="379">
        <v>0</v>
      </c>
    </row>
    <row r="35" spans="1:24" s="19" customFormat="1">
      <c r="A35" s="431" t="s">
        <v>1559</v>
      </c>
      <c r="B35" s="431"/>
      <c r="C35" s="254">
        <f>SUM(C36:C43)</f>
        <v>852</v>
      </c>
      <c r="D35" s="254">
        <f t="shared" ref="D35:X35" si="8">SUM(D36:D43)</f>
        <v>852</v>
      </c>
      <c r="E35" s="254">
        <f t="shared" si="8"/>
        <v>265</v>
      </c>
      <c r="F35" s="254">
        <f t="shared" si="8"/>
        <v>772</v>
      </c>
      <c r="G35" s="254">
        <f t="shared" si="8"/>
        <v>326</v>
      </c>
      <c r="H35" s="254">
        <f t="shared" si="8"/>
        <v>121</v>
      </c>
      <c r="I35" s="254">
        <f t="shared" si="8"/>
        <v>62</v>
      </c>
      <c r="J35" s="254">
        <f t="shared" si="8"/>
        <v>349</v>
      </c>
      <c r="K35" s="254">
        <f t="shared" si="8"/>
        <v>330</v>
      </c>
      <c r="L35" s="254">
        <f t="shared" si="8"/>
        <v>6</v>
      </c>
      <c r="M35" s="254">
        <f t="shared" si="8"/>
        <v>235</v>
      </c>
      <c r="N35" s="254">
        <f t="shared" si="8"/>
        <v>140</v>
      </c>
      <c r="O35" s="254">
        <f t="shared" si="8"/>
        <v>13</v>
      </c>
      <c r="P35" s="254">
        <f t="shared" si="8"/>
        <v>3</v>
      </c>
      <c r="Q35" s="254">
        <f t="shared" si="8"/>
        <v>7</v>
      </c>
      <c r="R35" s="254">
        <f t="shared" si="8"/>
        <v>0</v>
      </c>
      <c r="S35" s="254">
        <f t="shared" si="8"/>
        <v>5</v>
      </c>
      <c r="T35" s="254">
        <f t="shared" si="8"/>
        <v>20</v>
      </c>
      <c r="U35" s="254">
        <f t="shared" si="8"/>
        <v>23</v>
      </c>
      <c r="V35" s="254">
        <f t="shared" si="8"/>
        <v>40</v>
      </c>
      <c r="W35" s="254">
        <f t="shared" si="8"/>
        <v>1</v>
      </c>
      <c r="X35" s="254">
        <f t="shared" si="8"/>
        <v>0</v>
      </c>
    </row>
    <row r="36" spans="1:24">
      <c r="A36" s="353">
        <v>1</v>
      </c>
      <c r="B36" s="68" t="s">
        <v>26</v>
      </c>
      <c r="C36" s="26">
        <v>18</v>
      </c>
      <c r="D36" s="26">
        <v>18</v>
      </c>
      <c r="E36" s="26">
        <v>1</v>
      </c>
      <c r="F36" s="26">
        <v>17</v>
      </c>
      <c r="G36" s="26">
        <v>12</v>
      </c>
      <c r="H36" s="26">
        <v>8</v>
      </c>
      <c r="I36" s="26">
        <v>5</v>
      </c>
      <c r="J36" s="26">
        <v>5</v>
      </c>
      <c r="K36" s="26">
        <v>11</v>
      </c>
      <c r="L36" s="26">
        <v>0</v>
      </c>
      <c r="M36" s="26">
        <v>8</v>
      </c>
      <c r="N36" s="26">
        <v>3</v>
      </c>
      <c r="O36" s="26">
        <v>0</v>
      </c>
      <c r="P36" s="26">
        <v>0</v>
      </c>
      <c r="Q36" s="26">
        <v>0</v>
      </c>
      <c r="R36" s="26">
        <v>0</v>
      </c>
      <c r="S36" s="26">
        <v>1</v>
      </c>
      <c r="T36" s="26">
        <v>0</v>
      </c>
      <c r="U36" s="26">
        <v>1</v>
      </c>
      <c r="V36" s="378">
        <v>0</v>
      </c>
      <c r="W36" s="26">
        <v>0</v>
      </c>
      <c r="X36" s="378">
        <v>0</v>
      </c>
    </row>
    <row r="37" spans="1:24">
      <c r="A37" s="353">
        <v>2</v>
      </c>
      <c r="B37" s="68" t="s">
        <v>27</v>
      </c>
      <c r="C37" s="26">
        <v>60</v>
      </c>
      <c r="D37" s="26">
        <v>60</v>
      </c>
      <c r="E37" s="26">
        <v>16</v>
      </c>
      <c r="F37" s="26">
        <v>56</v>
      </c>
      <c r="G37" s="26">
        <v>29</v>
      </c>
      <c r="H37" s="26">
        <v>10</v>
      </c>
      <c r="I37" s="26">
        <v>5</v>
      </c>
      <c r="J37" s="26">
        <v>26</v>
      </c>
      <c r="K37" s="26">
        <v>26</v>
      </c>
      <c r="L37" s="26">
        <v>1</v>
      </c>
      <c r="M37" s="26">
        <v>15</v>
      </c>
      <c r="N37" s="26">
        <v>6</v>
      </c>
      <c r="O37" s="26">
        <v>5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1</v>
      </c>
      <c r="V37" s="378">
        <v>5</v>
      </c>
      <c r="W37" s="26">
        <v>0</v>
      </c>
      <c r="X37" s="378">
        <v>0</v>
      </c>
    </row>
    <row r="38" spans="1:24">
      <c r="A38" s="353">
        <v>3</v>
      </c>
      <c r="B38" s="68" t="s">
        <v>28</v>
      </c>
      <c r="C38" s="26">
        <v>53</v>
      </c>
      <c r="D38" s="26">
        <v>53</v>
      </c>
      <c r="E38" s="26">
        <v>17</v>
      </c>
      <c r="F38" s="26">
        <v>51</v>
      </c>
      <c r="G38" s="26">
        <v>43</v>
      </c>
      <c r="H38" s="26">
        <v>7</v>
      </c>
      <c r="I38" s="26">
        <v>3</v>
      </c>
      <c r="J38" s="26">
        <v>29</v>
      </c>
      <c r="K38" s="26">
        <v>14</v>
      </c>
      <c r="L38" s="26">
        <v>1</v>
      </c>
      <c r="M38" s="26">
        <v>11</v>
      </c>
      <c r="N38" s="26">
        <v>2</v>
      </c>
      <c r="O38" s="26">
        <v>1</v>
      </c>
      <c r="P38" s="26">
        <v>1</v>
      </c>
      <c r="Q38" s="26">
        <v>1</v>
      </c>
      <c r="R38" s="26">
        <v>0</v>
      </c>
      <c r="S38" s="26">
        <v>0</v>
      </c>
      <c r="T38" s="26">
        <v>5</v>
      </c>
      <c r="U38" s="26">
        <v>0</v>
      </c>
      <c r="V38" s="378">
        <v>2</v>
      </c>
      <c r="W38" s="26">
        <v>0</v>
      </c>
      <c r="X38" s="378">
        <v>0</v>
      </c>
    </row>
    <row r="39" spans="1:24">
      <c r="A39" s="353">
        <v>4</v>
      </c>
      <c r="B39" s="68" t="s">
        <v>107</v>
      </c>
      <c r="C39" s="26">
        <v>36</v>
      </c>
      <c r="D39" s="26">
        <v>36</v>
      </c>
      <c r="E39" s="26">
        <v>7</v>
      </c>
      <c r="F39" s="26">
        <v>33</v>
      </c>
      <c r="G39" s="26">
        <v>28</v>
      </c>
      <c r="H39" s="26">
        <v>10</v>
      </c>
      <c r="I39" s="26">
        <v>5</v>
      </c>
      <c r="J39" s="26">
        <v>16</v>
      </c>
      <c r="K39" s="26">
        <v>20</v>
      </c>
      <c r="L39" s="26">
        <v>0</v>
      </c>
      <c r="M39" s="26">
        <v>5</v>
      </c>
      <c r="N39" s="26">
        <v>6</v>
      </c>
      <c r="O39" s="26">
        <v>4</v>
      </c>
      <c r="P39" s="26">
        <v>0</v>
      </c>
      <c r="Q39" s="26">
        <v>4</v>
      </c>
      <c r="R39" s="26">
        <v>0</v>
      </c>
      <c r="S39" s="26">
        <v>0</v>
      </c>
      <c r="T39" s="26">
        <v>0</v>
      </c>
      <c r="U39" s="26">
        <v>3</v>
      </c>
      <c r="V39" s="378">
        <v>2</v>
      </c>
      <c r="W39" s="26">
        <v>0</v>
      </c>
      <c r="X39" s="378">
        <v>0</v>
      </c>
    </row>
    <row r="40" spans="1:24">
      <c r="A40" s="353">
        <v>6</v>
      </c>
      <c r="B40" s="68" t="s">
        <v>29</v>
      </c>
      <c r="C40" s="26">
        <v>177</v>
      </c>
      <c r="D40" s="26">
        <v>177</v>
      </c>
      <c r="E40" s="26">
        <v>49</v>
      </c>
      <c r="F40" s="26">
        <v>165</v>
      </c>
      <c r="G40" s="26">
        <v>142</v>
      </c>
      <c r="H40" s="26">
        <v>30</v>
      </c>
      <c r="I40" s="26">
        <v>18</v>
      </c>
      <c r="J40" s="26">
        <v>64</v>
      </c>
      <c r="K40" s="26">
        <v>64</v>
      </c>
      <c r="L40" s="26">
        <v>1</v>
      </c>
      <c r="M40" s="26">
        <v>47</v>
      </c>
      <c r="N40" s="26">
        <v>26</v>
      </c>
      <c r="O40" s="26">
        <v>0</v>
      </c>
      <c r="P40" s="26">
        <v>0</v>
      </c>
      <c r="Q40" s="26">
        <v>0</v>
      </c>
      <c r="R40" s="26">
        <v>0</v>
      </c>
      <c r="S40" s="26">
        <v>1</v>
      </c>
      <c r="T40" s="26">
        <v>3</v>
      </c>
      <c r="U40" s="26">
        <v>6</v>
      </c>
      <c r="V40" s="378">
        <v>6</v>
      </c>
      <c r="W40" s="26">
        <v>0</v>
      </c>
      <c r="X40" s="378">
        <v>0</v>
      </c>
    </row>
    <row r="41" spans="1:24">
      <c r="A41" s="353">
        <v>7</v>
      </c>
      <c r="B41" s="68" t="s">
        <v>30</v>
      </c>
      <c r="C41" s="26">
        <v>76</v>
      </c>
      <c r="D41" s="26">
        <v>76</v>
      </c>
      <c r="E41" s="26">
        <v>22</v>
      </c>
      <c r="F41" s="26">
        <v>73</v>
      </c>
      <c r="G41" s="26">
        <v>50</v>
      </c>
      <c r="H41" s="26">
        <v>5</v>
      </c>
      <c r="I41" s="26">
        <v>4</v>
      </c>
      <c r="J41" s="26">
        <v>35</v>
      </c>
      <c r="K41" s="26">
        <v>27</v>
      </c>
      <c r="L41" s="26">
        <v>1</v>
      </c>
      <c r="M41" s="26">
        <v>20</v>
      </c>
      <c r="N41" s="26">
        <v>7</v>
      </c>
      <c r="O41" s="26">
        <v>0</v>
      </c>
      <c r="P41" s="26">
        <v>1</v>
      </c>
      <c r="Q41" s="26">
        <v>2</v>
      </c>
      <c r="R41" s="26">
        <v>0</v>
      </c>
      <c r="S41" s="26">
        <v>0</v>
      </c>
      <c r="T41" s="26">
        <v>0</v>
      </c>
      <c r="U41" s="26">
        <v>4</v>
      </c>
      <c r="V41" s="378">
        <v>4</v>
      </c>
      <c r="W41" s="26">
        <v>0</v>
      </c>
      <c r="X41" s="378">
        <v>0</v>
      </c>
    </row>
    <row r="42" spans="1:24">
      <c r="A42" s="353">
        <v>8</v>
      </c>
      <c r="B42" s="68" t="s">
        <v>31</v>
      </c>
      <c r="C42" s="26">
        <v>28</v>
      </c>
      <c r="D42" s="26">
        <v>28</v>
      </c>
      <c r="E42" s="26">
        <v>10</v>
      </c>
      <c r="F42" s="26">
        <v>26</v>
      </c>
      <c r="G42" s="26">
        <v>22</v>
      </c>
      <c r="H42" s="26">
        <v>12</v>
      </c>
      <c r="I42" s="26">
        <v>9</v>
      </c>
      <c r="J42" s="26">
        <v>9</v>
      </c>
      <c r="K42" s="26">
        <v>12</v>
      </c>
      <c r="L42" s="26">
        <v>0</v>
      </c>
      <c r="M42" s="26">
        <v>7</v>
      </c>
      <c r="N42" s="26">
        <v>11</v>
      </c>
      <c r="O42" s="26">
        <v>3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2</v>
      </c>
      <c r="V42" s="378">
        <v>0</v>
      </c>
      <c r="W42" s="26">
        <v>1</v>
      </c>
      <c r="X42" s="378">
        <v>0</v>
      </c>
    </row>
    <row r="43" spans="1:24" s="19" customFormat="1">
      <c r="A43" s="352">
        <v>5</v>
      </c>
      <c r="B43" s="76" t="s">
        <v>109</v>
      </c>
      <c r="C43" s="38">
        <v>404</v>
      </c>
      <c r="D43" s="38">
        <v>404</v>
      </c>
      <c r="E43" s="38">
        <v>143</v>
      </c>
      <c r="F43" s="38">
        <v>351</v>
      </c>
      <c r="G43" s="38">
        <v>0</v>
      </c>
      <c r="H43" s="38">
        <v>39</v>
      </c>
      <c r="I43" s="38">
        <v>13</v>
      </c>
      <c r="J43" s="38">
        <v>165</v>
      </c>
      <c r="K43" s="38">
        <v>156</v>
      </c>
      <c r="L43" s="38">
        <v>2</v>
      </c>
      <c r="M43" s="38">
        <v>122</v>
      </c>
      <c r="N43" s="38">
        <v>79</v>
      </c>
      <c r="O43" s="38">
        <v>0</v>
      </c>
      <c r="P43" s="38">
        <v>1</v>
      </c>
      <c r="Q43" s="38">
        <v>0</v>
      </c>
      <c r="R43" s="38">
        <v>0</v>
      </c>
      <c r="S43" s="38">
        <v>3</v>
      </c>
      <c r="T43" s="38">
        <v>12</v>
      </c>
      <c r="U43" s="38">
        <v>6</v>
      </c>
      <c r="V43" s="379">
        <v>21</v>
      </c>
      <c r="W43" s="38">
        <v>0</v>
      </c>
      <c r="X43" s="379">
        <v>0</v>
      </c>
    </row>
    <row r="44" spans="1:24">
      <c r="A44" s="431" t="s">
        <v>1566</v>
      </c>
      <c r="B44" s="431"/>
      <c r="C44" s="254">
        <f>SUM(C45:C48)</f>
        <v>480</v>
      </c>
      <c r="D44" s="254">
        <f t="shared" ref="D44:X44" si="9">SUM(D45:D48)</f>
        <v>480</v>
      </c>
      <c r="E44" s="254">
        <f t="shared" si="9"/>
        <v>131</v>
      </c>
      <c r="F44" s="254">
        <f t="shared" si="9"/>
        <v>431</v>
      </c>
      <c r="G44" s="254">
        <f t="shared" si="9"/>
        <v>176</v>
      </c>
      <c r="H44" s="254">
        <f t="shared" si="9"/>
        <v>79</v>
      </c>
      <c r="I44" s="254">
        <f t="shared" si="9"/>
        <v>37</v>
      </c>
      <c r="J44" s="254">
        <f t="shared" si="9"/>
        <v>176</v>
      </c>
      <c r="K44" s="254">
        <f t="shared" si="9"/>
        <v>189</v>
      </c>
      <c r="L44" s="254">
        <f t="shared" si="9"/>
        <v>13</v>
      </c>
      <c r="M44" s="254">
        <f t="shared" si="9"/>
        <v>84</v>
      </c>
      <c r="N44" s="254">
        <f t="shared" si="9"/>
        <v>78</v>
      </c>
      <c r="O44" s="254">
        <f t="shared" si="9"/>
        <v>16</v>
      </c>
      <c r="P44" s="254">
        <f t="shared" si="9"/>
        <v>0</v>
      </c>
      <c r="Q44" s="254">
        <f t="shared" si="9"/>
        <v>0</v>
      </c>
      <c r="R44" s="254">
        <f t="shared" si="9"/>
        <v>0</v>
      </c>
      <c r="S44" s="254">
        <f t="shared" si="9"/>
        <v>5</v>
      </c>
      <c r="T44" s="254">
        <f t="shared" si="9"/>
        <v>21</v>
      </c>
      <c r="U44" s="254">
        <f t="shared" si="9"/>
        <v>22</v>
      </c>
      <c r="V44" s="254">
        <f t="shared" si="9"/>
        <v>29</v>
      </c>
      <c r="W44" s="254">
        <f t="shared" si="9"/>
        <v>5</v>
      </c>
      <c r="X44" s="254">
        <f t="shared" si="9"/>
        <v>1</v>
      </c>
    </row>
    <row r="45" spans="1:24">
      <c r="A45" s="353">
        <v>1</v>
      </c>
      <c r="B45" s="68" t="s">
        <v>308</v>
      </c>
      <c r="C45" s="26">
        <v>57</v>
      </c>
      <c r="D45" s="26">
        <v>57</v>
      </c>
      <c r="E45" s="26">
        <v>12</v>
      </c>
      <c r="F45" s="26">
        <v>51</v>
      </c>
      <c r="G45" s="26">
        <v>28</v>
      </c>
      <c r="H45" s="26">
        <v>7</v>
      </c>
      <c r="I45" s="26">
        <v>4</v>
      </c>
      <c r="J45" s="26">
        <v>32</v>
      </c>
      <c r="K45" s="26">
        <v>18</v>
      </c>
      <c r="L45" s="26">
        <v>1</v>
      </c>
      <c r="M45" s="26">
        <v>19</v>
      </c>
      <c r="N45" s="26">
        <v>6</v>
      </c>
      <c r="O45" s="26">
        <v>5</v>
      </c>
      <c r="P45" s="26">
        <v>0</v>
      </c>
      <c r="Q45" s="26">
        <v>0</v>
      </c>
      <c r="R45" s="26">
        <v>0</v>
      </c>
      <c r="S45" s="26">
        <v>1</v>
      </c>
      <c r="T45" s="26">
        <v>1</v>
      </c>
      <c r="U45" s="26">
        <v>3</v>
      </c>
      <c r="V45" s="378">
        <v>2</v>
      </c>
      <c r="W45" s="26">
        <v>0</v>
      </c>
      <c r="X45" s="378">
        <v>0</v>
      </c>
    </row>
    <row r="46" spans="1:24">
      <c r="A46" s="353">
        <v>3</v>
      </c>
      <c r="B46" s="68" t="s">
        <v>23</v>
      </c>
      <c r="C46" s="26">
        <v>112</v>
      </c>
      <c r="D46" s="26">
        <v>112</v>
      </c>
      <c r="E46" s="26">
        <v>45</v>
      </c>
      <c r="F46" s="26">
        <v>98</v>
      </c>
      <c r="G46" s="26">
        <v>106</v>
      </c>
      <c r="H46" s="26">
        <v>21</v>
      </c>
      <c r="I46" s="26">
        <v>11</v>
      </c>
      <c r="J46" s="26">
        <v>35</v>
      </c>
      <c r="K46" s="26">
        <v>41</v>
      </c>
      <c r="L46" s="26">
        <v>3</v>
      </c>
      <c r="M46" s="26">
        <v>26</v>
      </c>
      <c r="N46" s="26">
        <v>21</v>
      </c>
      <c r="O46" s="26">
        <v>6</v>
      </c>
      <c r="P46" s="26">
        <v>0</v>
      </c>
      <c r="Q46" s="26">
        <v>0</v>
      </c>
      <c r="R46" s="26">
        <v>0</v>
      </c>
      <c r="S46" s="26">
        <v>1</v>
      </c>
      <c r="T46" s="26">
        <v>7</v>
      </c>
      <c r="U46" s="26">
        <v>7</v>
      </c>
      <c r="V46" s="378">
        <v>7</v>
      </c>
      <c r="W46" s="26">
        <v>3</v>
      </c>
      <c r="X46" s="378">
        <v>0</v>
      </c>
    </row>
    <row r="47" spans="1:24">
      <c r="A47" s="353">
        <v>4</v>
      </c>
      <c r="B47" s="68" t="s">
        <v>25</v>
      </c>
      <c r="C47" s="26">
        <v>80</v>
      </c>
      <c r="D47" s="26">
        <v>80</v>
      </c>
      <c r="E47" s="26">
        <v>14</v>
      </c>
      <c r="F47" s="26">
        <v>73</v>
      </c>
      <c r="G47" s="26">
        <v>42</v>
      </c>
      <c r="H47" s="26">
        <v>19</v>
      </c>
      <c r="I47" s="26">
        <v>8</v>
      </c>
      <c r="J47" s="26">
        <v>27</v>
      </c>
      <c r="K47" s="26">
        <v>35</v>
      </c>
      <c r="L47" s="26">
        <v>3</v>
      </c>
      <c r="M47" s="26">
        <v>10</v>
      </c>
      <c r="N47" s="26">
        <v>14</v>
      </c>
      <c r="O47" s="26">
        <v>1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6</v>
      </c>
      <c r="V47" s="378">
        <v>6</v>
      </c>
      <c r="W47" s="26">
        <v>0</v>
      </c>
      <c r="X47" s="378">
        <v>0</v>
      </c>
    </row>
    <row r="48" spans="1:24" s="19" customFormat="1">
      <c r="A48" s="352">
        <v>2</v>
      </c>
      <c r="B48" s="76" t="s">
        <v>24</v>
      </c>
      <c r="C48" s="38">
        <v>231</v>
      </c>
      <c r="D48" s="38">
        <v>231</v>
      </c>
      <c r="E48" s="38">
        <v>60</v>
      </c>
      <c r="F48" s="38">
        <v>209</v>
      </c>
      <c r="G48" s="38">
        <v>0</v>
      </c>
      <c r="H48" s="38">
        <v>32</v>
      </c>
      <c r="I48" s="38">
        <v>14</v>
      </c>
      <c r="J48" s="38">
        <v>82</v>
      </c>
      <c r="K48" s="38">
        <v>95</v>
      </c>
      <c r="L48" s="38">
        <v>6</v>
      </c>
      <c r="M48" s="38">
        <v>29</v>
      </c>
      <c r="N48" s="38">
        <v>37</v>
      </c>
      <c r="O48" s="38">
        <v>4</v>
      </c>
      <c r="P48" s="38">
        <v>0</v>
      </c>
      <c r="Q48" s="38">
        <v>0</v>
      </c>
      <c r="R48" s="38">
        <v>0</v>
      </c>
      <c r="S48" s="38">
        <v>3</v>
      </c>
      <c r="T48" s="38">
        <v>13</v>
      </c>
      <c r="U48" s="38">
        <v>6</v>
      </c>
      <c r="V48" s="379">
        <v>14</v>
      </c>
      <c r="W48" s="38">
        <v>2</v>
      </c>
      <c r="X48" s="379">
        <v>1</v>
      </c>
    </row>
    <row r="49" spans="1:24">
      <c r="A49" s="431" t="s">
        <v>1560</v>
      </c>
      <c r="B49" s="431"/>
      <c r="C49" s="254">
        <f>SUM(C50:C54)</f>
        <v>308</v>
      </c>
      <c r="D49" s="254">
        <f t="shared" ref="D49:X49" si="10">SUM(D50:D54)</f>
        <v>305</v>
      </c>
      <c r="E49" s="254">
        <f t="shared" si="10"/>
        <v>70</v>
      </c>
      <c r="F49" s="254">
        <f t="shared" si="10"/>
        <v>268</v>
      </c>
      <c r="G49" s="254">
        <f t="shared" si="10"/>
        <v>155</v>
      </c>
      <c r="H49" s="254">
        <f t="shared" si="10"/>
        <v>67</v>
      </c>
      <c r="I49" s="254">
        <f t="shared" si="10"/>
        <v>32</v>
      </c>
      <c r="J49" s="254">
        <f t="shared" si="10"/>
        <v>104</v>
      </c>
      <c r="K49" s="254">
        <f t="shared" si="10"/>
        <v>147</v>
      </c>
      <c r="L49" s="254">
        <f t="shared" si="10"/>
        <v>11</v>
      </c>
      <c r="M49" s="254">
        <f t="shared" si="10"/>
        <v>69</v>
      </c>
      <c r="N49" s="254">
        <f t="shared" si="10"/>
        <v>60</v>
      </c>
      <c r="O49" s="254">
        <f t="shared" si="10"/>
        <v>7</v>
      </c>
      <c r="P49" s="254">
        <f t="shared" si="10"/>
        <v>1</v>
      </c>
      <c r="Q49" s="254">
        <f t="shared" si="10"/>
        <v>1</v>
      </c>
      <c r="R49" s="254">
        <f t="shared" si="10"/>
        <v>0</v>
      </c>
      <c r="S49" s="254">
        <f t="shared" si="10"/>
        <v>3</v>
      </c>
      <c r="T49" s="254">
        <f t="shared" si="10"/>
        <v>3</v>
      </c>
      <c r="U49" s="254">
        <f t="shared" si="10"/>
        <v>21</v>
      </c>
      <c r="V49" s="254">
        <f t="shared" si="10"/>
        <v>19</v>
      </c>
      <c r="W49" s="254">
        <f t="shared" si="10"/>
        <v>5</v>
      </c>
      <c r="X49" s="254">
        <f t="shared" si="10"/>
        <v>3</v>
      </c>
    </row>
    <row r="50" spans="1:24">
      <c r="A50" s="353">
        <v>1</v>
      </c>
      <c r="B50" s="68" t="s">
        <v>115</v>
      </c>
      <c r="C50" s="26">
        <v>34</v>
      </c>
      <c r="D50" s="26">
        <v>34</v>
      </c>
      <c r="E50" s="26">
        <v>10</v>
      </c>
      <c r="F50" s="26">
        <v>30</v>
      </c>
      <c r="G50" s="26">
        <v>27</v>
      </c>
      <c r="H50" s="26">
        <v>8</v>
      </c>
      <c r="I50" s="26">
        <v>7</v>
      </c>
      <c r="J50" s="26">
        <v>15</v>
      </c>
      <c r="K50" s="26">
        <v>17</v>
      </c>
      <c r="L50" s="26">
        <v>0</v>
      </c>
      <c r="M50" s="26">
        <v>6</v>
      </c>
      <c r="N50" s="26">
        <v>7</v>
      </c>
      <c r="O50" s="26">
        <v>2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3</v>
      </c>
      <c r="V50" s="378">
        <v>2</v>
      </c>
      <c r="W50" s="26">
        <v>0</v>
      </c>
      <c r="X50" s="378">
        <v>0</v>
      </c>
    </row>
    <row r="51" spans="1:24">
      <c r="A51" s="353">
        <v>3</v>
      </c>
      <c r="B51" s="68" t="s">
        <v>269</v>
      </c>
      <c r="C51" s="26">
        <v>77</v>
      </c>
      <c r="D51" s="26">
        <v>75</v>
      </c>
      <c r="E51" s="26">
        <v>16</v>
      </c>
      <c r="F51" s="26">
        <v>66</v>
      </c>
      <c r="G51" s="26">
        <v>73</v>
      </c>
      <c r="H51" s="26">
        <v>23</v>
      </c>
      <c r="I51" s="26">
        <v>9</v>
      </c>
      <c r="J51" s="26">
        <v>28</v>
      </c>
      <c r="K51" s="26">
        <v>39</v>
      </c>
      <c r="L51" s="26">
        <v>5</v>
      </c>
      <c r="M51" s="26">
        <v>15</v>
      </c>
      <c r="N51" s="26">
        <v>18</v>
      </c>
      <c r="O51" s="26">
        <v>1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8</v>
      </c>
      <c r="V51" s="378">
        <v>5</v>
      </c>
      <c r="W51" s="26">
        <v>1</v>
      </c>
      <c r="X51" s="378">
        <v>1</v>
      </c>
    </row>
    <row r="52" spans="1:24">
      <c r="A52" s="353">
        <v>4</v>
      </c>
      <c r="B52" s="68" t="s">
        <v>33</v>
      </c>
      <c r="C52" s="26">
        <v>44</v>
      </c>
      <c r="D52" s="26">
        <v>44</v>
      </c>
      <c r="E52" s="26">
        <v>12</v>
      </c>
      <c r="F52" s="26">
        <v>41</v>
      </c>
      <c r="G52" s="26">
        <v>17</v>
      </c>
      <c r="H52" s="26">
        <v>8</v>
      </c>
      <c r="I52" s="26">
        <v>4</v>
      </c>
      <c r="J52" s="26">
        <v>14</v>
      </c>
      <c r="K52" s="26">
        <v>18</v>
      </c>
      <c r="L52" s="26">
        <v>0</v>
      </c>
      <c r="M52" s="26">
        <v>7</v>
      </c>
      <c r="N52" s="26">
        <v>5</v>
      </c>
      <c r="O52" s="26">
        <v>0</v>
      </c>
      <c r="P52" s="26">
        <v>0</v>
      </c>
      <c r="Q52" s="26">
        <v>0</v>
      </c>
      <c r="R52" s="26">
        <v>0</v>
      </c>
      <c r="S52" s="26">
        <v>2</v>
      </c>
      <c r="T52" s="26">
        <v>2</v>
      </c>
      <c r="U52" s="26">
        <v>2</v>
      </c>
      <c r="V52" s="378">
        <v>2</v>
      </c>
      <c r="W52" s="26">
        <v>1</v>
      </c>
      <c r="X52" s="378">
        <v>0</v>
      </c>
    </row>
    <row r="53" spans="1:24">
      <c r="A53" s="353">
        <v>14</v>
      </c>
      <c r="B53" s="68" t="s">
        <v>45</v>
      </c>
      <c r="C53" s="26">
        <v>67</v>
      </c>
      <c r="D53" s="26">
        <v>67</v>
      </c>
      <c r="E53" s="26">
        <v>15</v>
      </c>
      <c r="F53" s="26">
        <v>54</v>
      </c>
      <c r="G53" s="26">
        <v>38</v>
      </c>
      <c r="H53" s="26">
        <v>14</v>
      </c>
      <c r="I53" s="26">
        <v>7</v>
      </c>
      <c r="J53" s="26">
        <v>19</v>
      </c>
      <c r="K53" s="26">
        <v>27</v>
      </c>
      <c r="L53" s="26">
        <v>1</v>
      </c>
      <c r="M53" s="26">
        <v>19</v>
      </c>
      <c r="N53" s="26">
        <v>15</v>
      </c>
      <c r="O53" s="26">
        <v>1</v>
      </c>
      <c r="P53" s="26">
        <v>0</v>
      </c>
      <c r="Q53" s="26">
        <v>1</v>
      </c>
      <c r="R53" s="26">
        <v>0</v>
      </c>
      <c r="S53" s="26">
        <v>1</v>
      </c>
      <c r="T53" s="26">
        <v>0</v>
      </c>
      <c r="U53" s="26">
        <v>5</v>
      </c>
      <c r="V53" s="378">
        <v>4</v>
      </c>
      <c r="W53" s="26">
        <v>2</v>
      </c>
      <c r="X53" s="378">
        <v>1</v>
      </c>
    </row>
    <row r="54" spans="1:24" s="19" customFormat="1">
      <c r="A54" s="352">
        <v>2</v>
      </c>
      <c r="B54" s="76" t="s">
        <v>117</v>
      </c>
      <c r="C54" s="38">
        <v>86</v>
      </c>
      <c r="D54" s="38">
        <v>85</v>
      </c>
      <c r="E54" s="38">
        <v>17</v>
      </c>
      <c r="F54" s="38">
        <v>77</v>
      </c>
      <c r="G54" s="38">
        <v>0</v>
      </c>
      <c r="H54" s="38">
        <v>14</v>
      </c>
      <c r="I54" s="38">
        <v>5</v>
      </c>
      <c r="J54" s="38">
        <v>28</v>
      </c>
      <c r="K54" s="38">
        <v>46</v>
      </c>
      <c r="L54" s="38">
        <v>5</v>
      </c>
      <c r="M54" s="38">
        <v>22</v>
      </c>
      <c r="N54" s="38">
        <v>15</v>
      </c>
      <c r="O54" s="38">
        <v>3</v>
      </c>
      <c r="P54" s="38">
        <v>1</v>
      </c>
      <c r="Q54" s="38">
        <v>0</v>
      </c>
      <c r="R54" s="38">
        <v>0</v>
      </c>
      <c r="S54" s="38">
        <v>0</v>
      </c>
      <c r="T54" s="38">
        <v>1</v>
      </c>
      <c r="U54" s="38">
        <v>3</v>
      </c>
      <c r="V54" s="379">
        <v>6</v>
      </c>
      <c r="W54" s="38">
        <v>1</v>
      </c>
      <c r="X54" s="379">
        <v>1</v>
      </c>
    </row>
    <row r="55" spans="1:24">
      <c r="A55" s="431" t="s">
        <v>1561</v>
      </c>
      <c r="B55" s="431"/>
      <c r="C55" s="254">
        <f>SUM(C56:C59)</f>
        <v>168</v>
      </c>
      <c r="D55" s="254">
        <f t="shared" ref="D55:X55" si="11">SUM(D56:D59)</f>
        <v>168</v>
      </c>
      <c r="E55" s="254">
        <f t="shared" si="11"/>
        <v>39</v>
      </c>
      <c r="F55" s="254">
        <f t="shared" si="11"/>
        <v>145</v>
      </c>
      <c r="G55" s="254">
        <f t="shared" si="11"/>
        <v>76</v>
      </c>
      <c r="H55" s="254">
        <f t="shared" si="11"/>
        <v>26</v>
      </c>
      <c r="I55" s="254">
        <f t="shared" si="11"/>
        <v>16</v>
      </c>
      <c r="J55" s="254">
        <f t="shared" si="11"/>
        <v>61</v>
      </c>
      <c r="K55" s="254">
        <f t="shared" si="11"/>
        <v>54</v>
      </c>
      <c r="L55" s="254">
        <f t="shared" si="11"/>
        <v>2</v>
      </c>
      <c r="M55" s="254">
        <f t="shared" si="11"/>
        <v>45</v>
      </c>
      <c r="N55" s="254">
        <f t="shared" si="11"/>
        <v>34</v>
      </c>
      <c r="O55" s="254">
        <f t="shared" si="11"/>
        <v>8</v>
      </c>
      <c r="P55" s="254">
        <f t="shared" si="11"/>
        <v>0</v>
      </c>
      <c r="Q55" s="254">
        <f t="shared" si="11"/>
        <v>0</v>
      </c>
      <c r="R55" s="254">
        <f t="shared" si="11"/>
        <v>0</v>
      </c>
      <c r="S55" s="254">
        <f t="shared" si="11"/>
        <v>1</v>
      </c>
      <c r="T55" s="254">
        <f t="shared" si="11"/>
        <v>5</v>
      </c>
      <c r="U55" s="254">
        <f t="shared" si="11"/>
        <v>8</v>
      </c>
      <c r="V55" s="254">
        <f t="shared" si="11"/>
        <v>9</v>
      </c>
      <c r="W55" s="254">
        <f t="shared" si="11"/>
        <v>2</v>
      </c>
      <c r="X55" s="254">
        <f t="shared" si="11"/>
        <v>0</v>
      </c>
    </row>
    <row r="56" spans="1:24">
      <c r="A56" s="353">
        <v>1</v>
      </c>
      <c r="B56" s="68" t="s">
        <v>34</v>
      </c>
      <c r="C56" s="26">
        <v>19</v>
      </c>
      <c r="D56" s="26">
        <v>19</v>
      </c>
      <c r="E56" s="26">
        <v>5</v>
      </c>
      <c r="F56" s="26">
        <v>16</v>
      </c>
      <c r="G56" s="26">
        <v>10</v>
      </c>
      <c r="H56" s="26">
        <v>2</v>
      </c>
      <c r="I56" s="26">
        <v>0</v>
      </c>
      <c r="J56" s="26">
        <v>3</v>
      </c>
      <c r="K56" s="26">
        <v>8</v>
      </c>
      <c r="L56" s="26">
        <v>0</v>
      </c>
      <c r="M56" s="26">
        <v>4</v>
      </c>
      <c r="N56" s="26">
        <v>2</v>
      </c>
      <c r="O56" s="26">
        <v>2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378">
        <v>1</v>
      </c>
      <c r="W56" s="26">
        <v>0</v>
      </c>
      <c r="X56" s="378">
        <v>0</v>
      </c>
    </row>
    <row r="57" spans="1:24">
      <c r="A57" s="353">
        <v>3</v>
      </c>
      <c r="B57" s="68" t="s">
        <v>36</v>
      </c>
      <c r="C57" s="26">
        <v>52</v>
      </c>
      <c r="D57" s="26">
        <v>52</v>
      </c>
      <c r="E57" s="26">
        <v>10</v>
      </c>
      <c r="F57" s="26">
        <v>45</v>
      </c>
      <c r="G57" s="26">
        <v>24</v>
      </c>
      <c r="H57" s="26">
        <v>8</v>
      </c>
      <c r="I57" s="26">
        <v>6</v>
      </c>
      <c r="J57" s="26">
        <v>24</v>
      </c>
      <c r="K57" s="26">
        <v>16</v>
      </c>
      <c r="L57" s="26">
        <v>0</v>
      </c>
      <c r="M57" s="26">
        <v>14</v>
      </c>
      <c r="N57" s="26">
        <v>12</v>
      </c>
      <c r="O57" s="26">
        <v>3</v>
      </c>
      <c r="P57" s="26">
        <v>0</v>
      </c>
      <c r="Q57" s="26">
        <v>0</v>
      </c>
      <c r="R57" s="26">
        <v>0</v>
      </c>
      <c r="S57" s="26">
        <v>0</v>
      </c>
      <c r="T57" s="26">
        <v>1</v>
      </c>
      <c r="U57" s="26">
        <v>2</v>
      </c>
      <c r="V57" s="378">
        <v>2</v>
      </c>
      <c r="W57" s="26">
        <v>2</v>
      </c>
      <c r="X57" s="378">
        <v>0</v>
      </c>
    </row>
    <row r="58" spans="1:24">
      <c r="A58" s="353">
        <v>11</v>
      </c>
      <c r="B58" s="68" t="s">
        <v>43</v>
      </c>
      <c r="C58" s="26">
        <v>39</v>
      </c>
      <c r="D58" s="26">
        <v>39</v>
      </c>
      <c r="E58" s="26">
        <v>13</v>
      </c>
      <c r="F58" s="26">
        <v>30</v>
      </c>
      <c r="G58" s="26">
        <v>20</v>
      </c>
      <c r="H58" s="26">
        <v>3</v>
      </c>
      <c r="I58" s="26">
        <v>2</v>
      </c>
      <c r="J58" s="26">
        <v>14</v>
      </c>
      <c r="K58" s="26">
        <v>8</v>
      </c>
      <c r="L58" s="26">
        <v>1</v>
      </c>
      <c r="M58" s="26">
        <v>11</v>
      </c>
      <c r="N58" s="26">
        <v>13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3</v>
      </c>
      <c r="V58" s="378">
        <v>1</v>
      </c>
      <c r="W58" s="26">
        <v>0</v>
      </c>
      <c r="X58" s="378">
        <v>0</v>
      </c>
    </row>
    <row r="59" spans="1:24">
      <c r="A59" s="353">
        <v>17</v>
      </c>
      <c r="B59" s="68" t="s">
        <v>48</v>
      </c>
      <c r="C59" s="26">
        <v>58</v>
      </c>
      <c r="D59" s="26">
        <v>58</v>
      </c>
      <c r="E59" s="26">
        <v>11</v>
      </c>
      <c r="F59" s="26">
        <v>54</v>
      </c>
      <c r="G59" s="26">
        <v>22</v>
      </c>
      <c r="H59" s="26">
        <v>13</v>
      </c>
      <c r="I59" s="26">
        <v>8</v>
      </c>
      <c r="J59" s="26">
        <v>20</v>
      </c>
      <c r="K59" s="26">
        <v>22</v>
      </c>
      <c r="L59" s="26">
        <v>1</v>
      </c>
      <c r="M59" s="26">
        <v>16</v>
      </c>
      <c r="N59" s="26">
        <v>7</v>
      </c>
      <c r="O59" s="26">
        <v>3</v>
      </c>
      <c r="P59" s="26">
        <v>0</v>
      </c>
      <c r="Q59" s="26">
        <v>0</v>
      </c>
      <c r="R59" s="26">
        <v>0</v>
      </c>
      <c r="S59" s="26">
        <v>1</v>
      </c>
      <c r="T59" s="26">
        <v>4</v>
      </c>
      <c r="U59" s="26">
        <v>3</v>
      </c>
      <c r="V59" s="378">
        <v>5</v>
      </c>
      <c r="W59" s="26">
        <v>0</v>
      </c>
      <c r="X59" s="378">
        <v>0</v>
      </c>
    </row>
  </sheetData>
  <mergeCells count="39">
    <mergeCell ref="V4:V5"/>
    <mergeCell ref="W4:W5"/>
    <mergeCell ref="A7:B7"/>
    <mergeCell ref="A28:B28"/>
    <mergeCell ref="A44:B44"/>
    <mergeCell ref="A6:B6"/>
    <mergeCell ref="N4:N5"/>
    <mergeCell ref="O4:O5"/>
    <mergeCell ref="P4:P5"/>
    <mergeCell ref="Q4:Q5"/>
    <mergeCell ref="H4:H5"/>
    <mergeCell ref="L4:L5"/>
    <mergeCell ref="M4:M5"/>
    <mergeCell ref="A55:B55"/>
    <mergeCell ref="T4:T5"/>
    <mergeCell ref="U4:U5"/>
    <mergeCell ref="A49:B49"/>
    <mergeCell ref="A8:B8"/>
    <mergeCell ref="A10:B10"/>
    <mergeCell ref="A15:B15"/>
    <mergeCell ref="A21:B21"/>
    <mergeCell ref="A22:B22"/>
    <mergeCell ref="A35:B35"/>
    <mergeCell ref="A1:X1"/>
    <mergeCell ref="A2:X2"/>
    <mergeCell ref="A3:A5"/>
    <mergeCell ref="B3:B5"/>
    <mergeCell ref="C3:C5"/>
    <mergeCell ref="D3:X3"/>
    <mergeCell ref="D4:D5"/>
    <mergeCell ref="E4:E5"/>
    <mergeCell ref="F4:F5"/>
    <mergeCell ref="G4:G5"/>
    <mergeCell ref="X4:X5"/>
    <mergeCell ref="R4:R5"/>
    <mergeCell ref="S4:S5"/>
    <mergeCell ref="I4:I5"/>
    <mergeCell ref="J4:J5"/>
    <mergeCell ref="K4:K5"/>
  </mergeCells>
  <printOptions horizontalCentered="1" verticalCentered="1"/>
  <pageMargins left="0.59055118110236227" right="0.59055118110236227" top="0.78740157480314965" bottom="0.39370078740157483" header="0" footer="0"/>
  <pageSetup paperSize="9" scale="6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opLeftCell="A19" zoomScale="75" zoomScaleNormal="75" zoomScaleSheetLayoutView="75" workbookViewId="0">
      <selection activeCell="S16" sqref="S16"/>
    </sheetView>
  </sheetViews>
  <sheetFormatPr defaultRowHeight="12.75"/>
  <cols>
    <col min="1" max="1" width="4.42578125" style="113" customWidth="1"/>
    <col min="2" max="2" width="21.42578125" style="113" customWidth="1"/>
    <col min="3" max="6" width="6.5703125" style="113" customWidth="1"/>
    <col min="7" max="7" width="6" style="113" customWidth="1"/>
    <col min="8" max="8" width="6.85546875" style="113" customWidth="1"/>
    <col min="9" max="9" width="9.140625" style="113"/>
    <col min="10" max="10" width="6.42578125" style="113" customWidth="1"/>
    <col min="11" max="11" width="6.140625" style="113" customWidth="1"/>
    <col min="12" max="12" width="8.7109375" style="113" customWidth="1"/>
    <col min="13" max="13" width="9" style="113" customWidth="1"/>
    <col min="14" max="14" width="12.42578125" style="113" customWidth="1"/>
    <col min="15" max="15" width="6.140625" style="113" customWidth="1"/>
    <col min="16" max="16" width="13" style="113" customWidth="1"/>
    <col min="17" max="17" width="9.140625" style="113"/>
    <col min="18" max="18" width="7.5703125" style="113" customWidth="1"/>
    <col min="19" max="19" width="6.7109375" style="113" customWidth="1"/>
    <col min="20" max="16384" width="9.140625" style="113"/>
  </cols>
  <sheetData>
    <row r="1" spans="1:23" ht="15.75">
      <c r="A1" s="551" t="s">
        <v>310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119"/>
      <c r="U1" s="119"/>
      <c r="V1" s="119"/>
      <c r="W1" s="119"/>
    </row>
    <row r="2" spans="1:23" ht="15.75">
      <c r="A2" s="552" t="s">
        <v>1495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</row>
    <row r="3" spans="1:23" ht="12.75" customHeight="1">
      <c r="A3" s="553" t="s">
        <v>85</v>
      </c>
      <c r="B3" s="554" t="s">
        <v>86</v>
      </c>
      <c r="C3" s="556" t="s">
        <v>311</v>
      </c>
      <c r="D3" s="557" t="s">
        <v>293</v>
      </c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</row>
    <row r="4" spans="1:23" ht="12.75" customHeight="1">
      <c r="A4" s="553"/>
      <c r="B4" s="554"/>
      <c r="C4" s="556"/>
      <c r="D4" s="556" t="s">
        <v>151</v>
      </c>
      <c r="E4" s="558" t="s">
        <v>293</v>
      </c>
      <c r="F4" s="558"/>
      <c r="G4" s="558"/>
      <c r="H4" s="558"/>
      <c r="I4" s="558"/>
      <c r="J4" s="556" t="s">
        <v>312</v>
      </c>
      <c r="K4" s="556" t="s">
        <v>313</v>
      </c>
      <c r="L4" s="556" t="s">
        <v>314</v>
      </c>
      <c r="M4" s="556" t="s">
        <v>315</v>
      </c>
      <c r="N4" s="556" t="s">
        <v>532</v>
      </c>
      <c r="O4" s="556" t="s">
        <v>316</v>
      </c>
      <c r="P4" s="556" t="s">
        <v>533</v>
      </c>
      <c r="Q4" s="556" t="s">
        <v>317</v>
      </c>
      <c r="R4" s="556" t="s">
        <v>318</v>
      </c>
      <c r="S4" s="556" t="s">
        <v>285</v>
      </c>
    </row>
    <row r="5" spans="1:23" ht="12.75" customHeight="1">
      <c r="A5" s="553"/>
      <c r="B5" s="554"/>
      <c r="C5" s="556"/>
      <c r="D5" s="556"/>
      <c r="E5" s="556" t="s">
        <v>319</v>
      </c>
      <c r="F5" s="556" t="s">
        <v>320</v>
      </c>
      <c r="G5" s="558" t="s">
        <v>293</v>
      </c>
      <c r="H5" s="558"/>
      <c r="I5" s="558"/>
      <c r="J5" s="556"/>
      <c r="K5" s="556"/>
      <c r="L5" s="556"/>
      <c r="M5" s="556"/>
      <c r="N5" s="556"/>
      <c r="O5" s="556"/>
      <c r="P5" s="556"/>
      <c r="Q5" s="556"/>
      <c r="R5" s="556"/>
      <c r="S5" s="556"/>
    </row>
    <row r="6" spans="1:23" ht="11.25" customHeight="1">
      <c r="A6" s="553"/>
      <c r="B6" s="555"/>
      <c r="C6" s="556"/>
      <c r="D6" s="556"/>
      <c r="E6" s="556"/>
      <c r="F6" s="556"/>
      <c r="G6" s="556" t="s">
        <v>534</v>
      </c>
      <c r="H6" s="556" t="s">
        <v>535</v>
      </c>
      <c r="I6" s="556" t="s">
        <v>536</v>
      </c>
      <c r="J6" s="556"/>
      <c r="K6" s="556"/>
      <c r="L6" s="556"/>
      <c r="M6" s="556"/>
      <c r="N6" s="556"/>
      <c r="O6" s="556"/>
      <c r="P6" s="556"/>
      <c r="Q6" s="556"/>
      <c r="R6" s="556"/>
      <c r="S6" s="556"/>
    </row>
    <row r="7" spans="1:23" ht="71.25" customHeight="1">
      <c r="A7" s="553"/>
      <c r="B7" s="555"/>
      <c r="C7" s="556"/>
      <c r="D7" s="556"/>
      <c r="E7" s="556"/>
      <c r="F7" s="556"/>
      <c r="G7" s="559"/>
      <c r="H7" s="559"/>
      <c r="I7" s="559"/>
      <c r="J7" s="556"/>
      <c r="K7" s="556"/>
      <c r="L7" s="556"/>
      <c r="M7" s="556"/>
      <c r="N7" s="556"/>
      <c r="O7" s="556"/>
      <c r="P7" s="556"/>
      <c r="Q7" s="556"/>
      <c r="R7" s="556"/>
      <c r="S7" s="556"/>
    </row>
    <row r="8" spans="1:23" ht="31.5" customHeight="1">
      <c r="A8" s="547" t="s">
        <v>290</v>
      </c>
      <c r="B8" s="547"/>
      <c r="C8" s="194">
        <f>SUM(C9+C23)</f>
        <v>4842</v>
      </c>
      <c r="D8" s="194">
        <f t="shared" ref="D8:S8" si="0">SUM(D9+D23)</f>
        <v>1819</v>
      </c>
      <c r="E8" s="194">
        <f t="shared" si="0"/>
        <v>276</v>
      </c>
      <c r="F8" s="194">
        <f t="shared" si="0"/>
        <v>1543</v>
      </c>
      <c r="G8" s="194">
        <f t="shared" si="0"/>
        <v>87</v>
      </c>
      <c r="H8" s="194">
        <f t="shared" si="0"/>
        <v>1417</v>
      </c>
      <c r="I8" s="194">
        <f t="shared" si="0"/>
        <v>34</v>
      </c>
      <c r="J8" s="194">
        <f t="shared" si="0"/>
        <v>42</v>
      </c>
      <c r="K8" s="194">
        <f t="shared" si="0"/>
        <v>297</v>
      </c>
      <c r="L8" s="194">
        <f t="shared" si="0"/>
        <v>0</v>
      </c>
      <c r="M8" s="194">
        <f t="shared" si="0"/>
        <v>222</v>
      </c>
      <c r="N8" s="194">
        <f t="shared" si="0"/>
        <v>4</v>
      </c>
      <c r="O8" s="194">
        <f t="shared" si="0"/>
        <v>2</v>
      </c>
      <c r="P8" s="194">
        <f t="shared" si="0"/>
        <v>49</v>
      </c>
      <c r="Q8" s="194">
        <f t="shared" si="0"/>
        <v>775</v>
      </c>
      <c r="R8" s="194">
        <f t="shared" si="0"/>
        <v>771</v>
      </c>
      <c r="S8" s="194">
        <f t="shared" si="0"/>
        <v>495</v>
      </c>
    </row>
    <row r="9" spans="1:23" ht="23.25" customHeight="1">
      <c r="A9" s="548" t="s">
        <v>1552</v>
      </c>
      <c r="B9" s="548"/>
      <c r="C9" s="44">
        <f>SUM(C10+C12+C17)</f>
        <v>1865</v>
      </c>
      <c r="D9" s="44">
        <f t="shared" ref="D9:S9" si="1">SUM(D10+D12+D17)</f>
        <v>714</v>
      </c>
      <c r="E9" s="44">
        <f t="shared" si="1"/>
        <v>46</v>
      </c>
      <c r="F9" s="44">
        <f t="shared" si="1"/>
        <v>668</v>
      </c>
      <c r="G9" s="44">
        <f t="shared" si="1"/>
        <v>0</v>
      </c>
      <c r="H9" s="44">
        <f t="shared" si="1"/>
        <v>652</v>
      </c>
      <c r="I9" s="44">
        <f t="shared" si="1"/>
        <v>15</v>
      </c>
      <c r="J9" s="44">
        <f t="shared" si="1"/>
        <v>16</v>
      </c>
      <c r="K9" s="44">
        <f t="shared" si="1"/>
        <v>52</v>
      </c>
      <c r="L9" s="44">
        <f t="shared" si="1"/>
        <v>0</v>
      </c>
      <c r="M9" s="44">
        <f t="shared" si="1"/>
        <v>59</v>
      </c>
      <c r="N9" s="44">
        <f t="shared" si="1"/>
        <v>1</v>
      </c>
      <c r="O9" s="44">
        <f t="shared" si="1"/>
        <v>1</v>
      </c>
      <c r="P9" s="44">
        <f t="shared" si="1"/>
        <v>8</v>
      </c>
      <c r="Q9" s="44">
        <f t="shared" si="1"/>
        <v>339</v>
      </c>
      <c r="R9" s="44">
        <f t="shared" si="1"/>
        <v>316</v>
      </c>
      <c r="S9" s="44">
        <f t="shared" si="1"/>
        <v>182</v>
      </c>
    </row>
    <row r="10" spans="1:23">
      <c r="A10" s="549" t="s">
        <v>1562</v>
      </c>
      <c r="B10" s="549"/>
      <c r="C10" s="254">
        <f>SUM(C11)</f>
        <v>1077</v>
      </c>
      <c r="D10" s="254">
        <f t="shared" ref="D10:S10" si="2">SUM(D11)</f>
        <v>420</v>
      </c>
      <c r="E10" s="254">
        <f t="shared" si="2"/>
        <v>14</v>
      </c>
      <c r="F10" s="254">
        <f t="shared" si="2"/>
        <v>406</v>
      </c>
      <c r="G10" s="254">
        <f t="shared" si="2"/>
        <v>0</v>
      </c>
      <c r="H10" s="254">
        <f t="shared" si="2"/>
        <v>396</v>
      </c>
      <c r="I10" s="254">
        <f t="shared" si="2"/>
        <v>10</v>
      </c>
      <c r="J10" s="254">
        <f t="shared" si="2"/>
        <v>9</v>
      </c>
      <c r="K10" s="254">
        <f t="shared" si="2"/>
        <v>27</v>
      </c>
      <c r="L10" s="254">
        <f t="shared" si="2"/>
        <v>0</v>
      </c>
      <c r="M10" s="254">
        <f t="shared" si="2"/>
        <v>19</v>
      </c>
      <c r="N10" s="254">
        <f t="shared" si="2"/>
        <v>0</v>
      </c>
      <c r="O10" s="254">
        <f t="shared" si="2"/>
        <v>1</v>
      </c>
      <c r="P10" s="254">
        <f t="shared" si="2"/>
        <v>3</v>
      </c>
      <c r="Q10" s="254">
        <f t="shared" si="2"/>
        <v>221</v>
      </c>
      <c r="R10" s="254">
        <f t="shared" si="2"/>
        <v>189</v>
      </c>
      <c r="S10" s="254">
        <f t="shared" si="2"/>
        <v>87</v>
      </c>
    </row>
    <row r="11" spans="1:23" s="120" customFormat="1">
      <c r="A11" s="379">
        <v>12</v>
      </c>
      <c r="B11" s="76" t="s">
        <v>309</v>
      </c>
      <c r="C11" s="354">
        <v>1077</v>
      </c>
      <c r="D11" s="354">
        <v>420</v>
      </c>
      <c r="E11" s="354">
        <v>14</v>
      </c>
      <c r="F11" s="354">
        <v>406</v>
      </c>
      <c r="G11" s="354">
        <v>0</v>
      </c>
      <c r="H11" s="354">
        <v>396</v>
      </c>
      <c r="I11" s="354">
        <v>10</v>
      </c>
      <c r="J11" s="354">
        <v>9</v>
      </c>
      <c r="K11" s="354">
        <v>27</v>
      </c>
      <c r="L11" s="354">
        <v>0</v>
      </c>
      <c r="M11" s="354">
        <v>19</v>
      </c>
      <c r="N11" s="354">
        <v>0</v>
      </c>
      <c r="O11" s="354">
        <v>1</v>
      </c>
      <c r="P11" s="354">
        <v>3</v>
      </c>
      <c r="Q11" s="354">
        <v>221</v>
      </c>
      <c r="R11" s="354">
        <v>189</v>
      </c>
      <c r="S11" s="354">
        <v>87</v>
      </c>
    </row>
    <row r="12" spans="1:23" ht="23.25" customHeight="1">
      <c r="A12" s="549" t="s">
        <v>1563</v>
      </c>
      <c r="B12" s="431"/>
      <c r="C12" s="254">
        <f>SUM(C13:C16)</f>
        <v>397</v>
      </c>
      <c r="D12" s="254">
        <f t="shared" ref="D12:S12" si="3">SUM(D13:D16)</f>
        <v>138</v>
      </c>
      <c r="E12" s="254">
        <f t="shared" si="3"/>
        <v>19</v>
      </c>
      <c r="F12" s="254">
        <f t="shared" si="3"/>
        <v>119</v>
      </c>
      <c r="G12" s="254">
        <f t="shared" si="3"/>
        <v>0</v>
      </c>
      <c r="H12" s="254">
        <f t="shared" si="3"/>
        <v>114</v>
      </c>
      <c r="I12" s="254">
        <f t="shared" si="3"/>
        <v>4</v>
      </c>
      <c r="J12" s="254">
        <f t="shared" si="3"/>
        <v>2</v>
      </c>
      <c r="K12" s="254">
        <f t="shared" si="3"/>
        <v>13</v>
      </c>
      <c r="L12" s="254">
        <f t="shared" si="3"/>
        <v>0</v>
      </c>
      <c r="M12" s="254">
        <f t="shared" si="3"/>
        <v>21</v>
      </c>
      <c r="N12" s="254">
        <f t="shared" si="3"/>
        <v>1</v>
      </c>
      <c r="O12" s="254">
        <f t="shared" si="3"/>
        <v>0</v>
      </c>
      <c r="P12" s="254">
        <f t="shared" si="3"/>
        <v>1</v>
      </c>
      <c r="Q12" s="254">
        <f t="shared" si="3"/>
        <v>66</v>
      </c>
      <c r="R12" s="254">
        <f t="shared" si="3"/>
        <v>67</v>
      </c>
      <c r="S12" s="254">
        <f t="shared" si="3"/>
        <v>50</v>
      </c>
    </row>
    <row r="13" spans="1:23">
      <c r="A13" s="378">
        <v>4</v>
      </c>
      <c r="B13" s="68" t="s">
        <v>37</v>
      </c>
      <c r="C13" s="355">
        <v>62</v>
      </c>
      <c r="D13" s="355">
        <v>21</v>
      </c>
      <c r="E13" s="355">
        <v>6</v>
      </c>
      <c r="F13" s="355">
        <v>15</v>
      </c>
      <c r="G13" s="355">
        <v>0</v>
      </c>
      <c r="H13" s="355">
        <v>15</v>
      </c>
      <c r="I13" s="355">
        <v>0</v>
      </c>
      <c r="J13" s="355">
        <v>1</v>
      </c>
      <c r="K13" s="355">
        <v>5</v>
      </c>
      <c r="L13" s="355">
        <v>0</v>
      </c>
      <c r="M13" s="355">
        <v>0</v>
      </c>
      <c r="N13" s="355">
        <v>0</v>
      </c>
      <c r="O13" s="355">
        <v>0</v>
      </c>
      <c r="P13" s="355">
        <v>0</v>
      </c>
      <c r="Q13" s="355">
        <v>8</v>
      </c>
      <c r="R13" s="355">
        <v>12</v>
      </c>
      <c r="S13" s="355">
        <v>8</v>
      </c>
    </row>
    <row r="14" spans="1:23">
      <c r="A14" s="378">
        <v>5</v>
      </c>
      <c r="B14" s="68" t="s">
        <v>68</v>
      </c>
      <c r="C14" s="355">
        <v>128</v>
      </c>
      <c r="D14" s="355">
        <v>49</v>
      </c>
      <c r="E14" s="355">
        <v>6</v>
      </c>
      <c r="F14" s="355">
        <v>43</v>
      </c>
      <c r="G14" s="355">
        <v>0</v>
      </c>
      <c r="H14" s="355">
        <v>43</v>
      </c>
      <c r="I14" s="355">
        <v>0</v>
      </c>
      <c r="J14" s="355">
        <v>1</v>
      </c>
      <c r="K14" s="355">
        <v>0</v>
      </c>
      <c r="L14" s="355">
        <v>0</v>
      </c>
      <c r="M14" s="355">
        <v>10</v>
      </c>
      <c r="N14" s="355">
        <v>1</v>
      </c>
      <c r="O14" s="355">
        <v>0</v>
      </c>
      <c r="P14" s="355">
        <v>0</v>
      </c>
      <c r="Q14" s="355">
        <v>15</v>
      </c>
      <c r="R14" s="355">
        <v>25</v>
      </c>
      <c r="S14" s="355">
        <v>12</v>
      </c>
    </row>
    <row r="15" spans="1:23">
      <c r="A15" s="378">
        <v>7</v>
      </c>
      <c r="B15" s="68" t="s">
        <v>39</v>
      </c>
      <c r="C15" s="355">
        <v>72</v>
      </c>
      <c r="D15" s="355">
        <v>22</v>
      </c>
      <c r="E15" s="355">
        <v>0</v>
      </c>
      <c r="F15" s="355">
        <v>22</v>
      </c>
      <c r="G15" s="355">
        <v>0</v>
      </c>
      <c r="H15" s="355">
        <v>19</v>
      </c>
      <c r="I15" s="355">
        <v>2</v>
      </c>
      <c r="J15" s="355">
        <v>0</v>
      </c>
      <c r="K15" s="355">
        <v>1</v>
      </c>
      <c r="L15" s="355">
        <v>0</v>
      </c>
      <c r="M15" s="355">
        <v>3</v>
      </c>
      <c r="N15" s="355">
        <v>0</v>
      </c>
      <c r="O15" s="355">
        <v>0</v>
      </c>
      <c r="P15" s="355">
        <v>0</v>
      </c>
      <c r="Q15" s="355">
        <v>14</v>
      </c>
      <c r="R15" s="355">
        <v>7</v>
      </c>
      <c r="S15" s="355">
        <v>19</v>
      </c>
    </row>
    <row r="16" spans="1:23">
      <c r="A16" s="378">
        <v>15</v>
      </c>
      <c r="B16" s="68" t="s">
        <v>46</v>
      </c>
      <c r="C16" s="355">
        <v>135</v>
      </c>
      <c r="D16" s="355">
        <v>46</v>
      </c>
      <c r="E16" s="355">
        <v>7</v>
      </c>
      <c r="F16" s="355">
        <v>39</v>
      </c>
      <c r="G16" s="355">
        <v>0</v>
      </c>
      <c r="H16" s="355">
        <v>37</v>
      </c>
      <c r="I16" s="355">
        <v>2</v>
      </c>
      <c r="J16" s="355">
        <v>0</v>
      </c>
      <c r="K16" s="355">
        <v>7</v>
      </c>
      <c r="L16" s="355">
        <v>0</v>
      </c>
      <c r="M16" s="355">
        <v>8</v>
      </c>
      <c r="N16" s="355">
        <v>0</v>
      </c>
      <c r="O16" s="355">
        <v>0</v>
      </c>
      <c r="P16" s="355">
        <v>1</v>
      </c>
      <c r="Q16" s="355">
        <v>29</v>
      </c>
      <c r="R16" s="355">
        <v>23</v>
      </c>
      <c r="S16" s="355">
        <v>11</v>
      </c>
    </row>
    <row r="17" spans="1:19" ht="28.5" customHeight="1">
      <c r="A17" s="549" t="s">
        <v>1564</v>
      </c>
      <c r="B17" s="431"/>
      <c r="C17" s="254">
        <f>SUM(C18:C22)</f>
        <v>391</v>
      </c>
      <c r="D17" s="254">
        <f t="shared" ref="D17:S17" si="4">SUM(D18:D22)</f>
        <v>156</v>
      </c>
      <c r="E17" s="254">
        <f t="shared" si="4"/>
        <v>13</v>
      </c>
      <c r="F17" s="254">
        <f t="shared" si="4"/>
        <v>143</v>
      </c>
      <c r="G17" s="254">
        <f t="shared" si="4"/>
        <v>0</v>
      </c>
      <c r="H17" s="254">
        <f t="shared" si="4"/>
        <v>142</v>
      </c>
      <c r="I17" s="254">
        <f t="shared" si="4"/>
        <v>1</v>
      </c>
      <c r="J17" s="254">
        <f t="shared" si="4"/>
        <v>5</v>
      </c>
      <c r="K17" s="254">
        <f t="shared" si="4"/>
        <v>12</v>
      </c>
      <c r="L17" s="254">
        <f t="shared" si="4"/>
        <v>0</v>
      </c>
      <c r="M17" s="254">
        <f t="shared" si="4"/>
        <v>19</v>
      </c>
      <c r="N17" s="254">
        <f t="shared" si="4"/>
        <v>0</v>
      </c>
      <c r="O17" s="254">
        <f t="shared" si="4"/>
        <v>0</v>
      </c>
      <c r="P17" s="254">
        <f t="shared" si="4"/>
        <v>4</v>
      </c>
      <c r="Q17" s="254">
        <f t="shared" si="4"/>
        <v>52</v>
      </c>
      <c r="R17" s="254">
        <f t="shared" si="4"/>
        <v>60</v>
      </c>
      <c r="S17" s="254">
        <f t="shared" si="4"/>
        <v>45</v>
      </c>
    </row>
    <row r="18" spans="1:19">
      <c r="A18" s="378">
        <v>2</v>
      </c>
      <c r="B18" s="68" t="s">
        <v>35</v>
      </c>
      <c r="C18" s="355">
        <v>79</v>
      </c>
      <c r="D18" s="355">
        <v>28</v>
      </c>
      <c r="E18" s="355">
        <v>5</v>
      </c>
      <c r="F18" s="355">
        <v>23</v>
      </c>
      <c r="G18" s="355">
        <v>0</v>
      </c>
      <c r="H18" s="355">
        <v>22</v>
      </c>
      <c r="I18" s="355">
        <v>1</v>
      </c>
      <c r="J18" s="355">
        <v>2</v>
      </c>
      <c r="K18" s="355">
        <v>2</v>
      </c>
      <c r="L18" s="355">
        <v>0</v>
      </c>
      <c r="M18" s="355">
        <v>6</v>
      </c>
      <c r="N18" s="355">
        <v>0</v>
      </c>
      <c r="O18" s="355">
        <v>0</v>
      </c>
      <c r="P18" s="355">
        <v>0</v>
      </c>
      <c r="Q18" s="355">
        <v>10</v>
      </c>
      <c r="R18" s="355">
        <v>11</v>
      </c>
      <c r="S18" s="355">
        <v>14</v>
      </c>
    </row>
    <row r="19" spans="1:19">
      <c r="A19" s="378">
        <v>6</v>
      </c>
      <c r="B19" s="68" t="s">
        <v>38</v>
      </c>
      <c r="C19" s="355">
        <v>79</v>
      </c>
      <c r="D19" s="355">
        <v>31</v>
      </c>
      <c r="E19" s="355">
        <v>1</v>
      </c>
      <c r="F19" s="355">
        <v>30</v>
      </c>
      <c r="G19" s="355">
        <v>0</v>
      </c>
      <c r="H19" s="355">
        <v>30</v>
      </c>
      <c r="I19" s="355">
        <v>0</v>
      </c>
      <c r="J19" s="355">
        <v>0</v>
      </c>
      <c r="K19" s="355">
        <v>4</v>
      </c>
      <c r="L19" s="355">
        <v>0</v>
      </c>
      <c r="M19" s="355">
        <v>3</v>
      </c>
      <c r="N19" s="355">
        <v>0</v>
      </c>
      <c r="O19" s="355">
        <v>0</v>
      </c>
      <c r="P19" s="355">
        <v>2</v>
      </c>
      <c r="Q19" s="355">
        <v>9</v>
      </c>
      <c r="R19" s="355">
        <v>14</v>
      </c>
      <c r="S19" s="355">
        <v>7</v>
      </c>
    </row>
    <row r="20" spans="1:19">
      <c r="A20" s="378">
        <v>8</v>
      </c>
      <c r="B20" s="68" t="s">
        <v>40</v>
      </c>
      <c r="C20" s="355">
        <v>96</v>
      </c>
      <c r="D20" s="355">
        <v>40</v>
      </c>
      <c r="E20" s="355">
        <v>1</v>
      </c>
      <c r="F20" s="355">
        <v>39</v>
      </c>
      <c r="G20" s="355">
        <v>0</v>
      </c>
      <c r="H20" s="355">
        <v>39</v>
      </c>
      <c r="I20" s="355">
        <v>0</v>
      </c>
      <c r="J20" s="355">
        <v>1</v>
      </c>
      <c r="K20" s="355">
        <v>2</v>
      </c>
      <c r="L20" s="355">
        <v>0</v>
      </c>
      <c r="M20" s="355">
        <v>8</v>
      </c>
      <c r="N20" s="355">
        <v>0</v>
      </c>
      <c r="O20" s="355">
        <v>0</v>
      </c>
      <c r="P20" s="355">
        <v>1</v>
      </c>
      <c r="Q20" s="355">
        <v>11</v>
      </c>
      <c r="R20" s="355">
        <v>17</v>
      </c>
      <c r="S20" s="355">
        <v>7</v>
      </c>
    </row>
    <row r="21" spans="1:19">
      <c r="A21" s="378">
        <v>9</v>
      </c>
      <c r="B21" s="68" t="s">
        <v>41</v>
      </c>
      <c r="C21" s="355">
        <v>101</v>
      </c>
      <c r="D21" s="355">
        <v>42</v>
      </c>
      <c r="E21" s="355">
        <v>4</v>
      </c>
      <c r="F21" s="355">
        <v>38</v>
      </c>
      <c r="G21" s="355">
        <v>0</v>
      </c>
      <c r="H21" s="355">
        <v>38</v>
      </c>
      <c r="I21" s="355">
        <v>0</v>
      </c>
      <c r="J21" s="355">
        <v>0</v>
      </c>
      <c r="K21" s="355">
        <v>2</v>
      </c>
      <c r="L21" s="355">
        <v>0</v>
      </c>
      <c r="M21" s="355">
        <v>2</v>
      </c>
      <c r="N21" s="355">
        <v>0</v>
      </c>
      <c r="O21" s="355">
        <v>0</v>
      </c>
      <c r="P21" s="355">
        <v>0</v>
      </c>
      <c r="Q21" s="355">
        <v>18</v>
      </c>
      <c r="R21" s="355">
        <v>13</v>
      </c>
      <c r="S21" s="355">
        <v>13</v>
      </c>
    </row>
    <row r="22" spans="1:19">
      <c r="A22" s="378">
        <v>13</v>
      </c>
      <c r="B22" s="68" t="s">
        <v>44</v>
      </c>
      <c r="C22" s="355">
        <v>36</v>
      </c>
      <c r="D22" s="355">
        <v>15</v>
      </c>
      <c r="E22" s="355">
        <v>2</v>
      </c>
      <c r="F22" s="355">
        <v>13</v>
      </c>
      <c r="G22" s="355">
        <v>0</v>
      </c>
      <c r="H22" s="355">
        <v>13</v>
      </c>
      <c r="I22" s="355">
        <v>0</v>
      </c>
      <c r="J22" s="355">
        <v>2</v>
      </c>
      <c r="K22" s="355">
        <v>2</v>
      </c>
      <c r="L22" s="355">
        <v>0</v>
      </c>
      <c r="M22" s="355">
        <v>0</v>
      </c>
      <c r="N22" s="355">
        <v>0</v>
      </c>
      <c r="O22" s="355">
        <v>0</v>
      </c>
      <c r="P22" s="355">
        <v>1</v>
      </c>
      <c r="Q22" s="355">
        <v>4</v>
      </c>
      <c r="R22" s="355">
        <v>5</v>
      </c>
      <c r="S22" s="355">
        <v>4</v>
      </c>
    </row>
    <row r="23" spans="1:19" ht="32.25" customHeight="1">
      <c r="A23" s="548" t="s">
        <v>1565</v>
      </c>
      <c r="B23" s="548"/>
      <c r="C23" s="118">
        <f>SUM(C24+C30+C37+C46+C51+C57)</f>
        <v>2977</v>
      </c>
      <c r="D23" s="118">
        <f t="shared" ref="D23:S23" si="5">SUM(D24+D30+D37+D46+D51+D57)</f>
        <v>1105</v>
      </c>
      <c r="E23" s="118">
        <f t="shared" si="5"/>
        <v>230</v>
      </c>
      <c r="F23" s="118">
        <f t="shared" si="5"/>
        <v>875</v>
      </c>
      <c r="G23" s="118">
        <f t="shared" si="5"/>
        <v>87</v>
      </c>
      <c r="H23" s="118">
        <f t="shared" si="5"/>
        <v>765</v>
      </c>
      <c r="I23" s="118">
        <f t="shared" si="5"/>
        <v>19</v>
      </c>
      <c r="J23" s="118">
        <f t="shared" si="5"/>
        <v>26</v>
      </c>
      <c r="K23" s="118">
        <f t="shared" si="5"/>
        <v>245</v>
      </c>
      <c r="L23" s="118">
        <f t="shared" si="5"/>
        <v>0</v>
      </c>
      <c r="M23" s="118">
        <f t="shared" si="5"/>
        <v>163</v>
      </c>
      <c r="N23" s="118">
        <f t="shared" si="5"/>
        <v>3</v>
      </c>
      <c r="O23" s="118">
        <f t="shared" si="5"/>
        <v>1</v>
      </c>
      <c r="P23" s="118">
        <f t="shared" si="5"/>
        <v>41</v>
      </c>
      <c r="Q23" s="118">
        <f t="shared" si="5"/>
        <v>436</v>
      </c>
      <c r="R23" s="118">
        <f t="shared" si="5"/>
        <v>455</v>
      </c>
      <c r="S23" s="118">
        <f t="shared" si="5"/>
        <v>313</v>
      </c>
    </row>
    <row r="24" spans="1:19">
      <c r="A24" s="431" t="s">
        <v>1557</v>
      </c>
      <c r="B24" s="431"/>
      <c r="C24" s="254">
        <f>SUM(C25:C29)</f>
        <v>365</v>
      </c>
      <c r="D24" s="254">
        <f t="shared" ref="D24:S24" si="6">SUM(D25:D29)</f>
        <v>158</v>
      </c>
      <c r="E24" s="254">
        <f t="shared" si="6"/>
        <v>43</v>
      </c>
      <c r="F24" s="254">
        <f t="shared" si="6"/>
        <v>115</v>
      </c>
      <c r="G24" s="254">
        <f t="shared" si="6"/>
        <v>47</v>
      </c>
      <c r="H24" s="254">
        <f t="shared" si="6"/>
        <v>67</v>
      </c>
      <c r="I24" s="254">
        <f t="shared" si="6"/>
        <v>1</v>
      </c>
      <c r="J24" s="254">
        <f t="shared" si="6"/>
        <v>10</v>
      </c>
      <c r="K24" s="254">
        <f t="shared" si="6"/>
        <v>24</v>
      </c>
      <c r="L24" s="254">
        <f t="shared" si="6"/>
        <v>0</v>
      </c>
      <c r="M24" s="254">
        <f t="shared" si="6"/>
        <v>29</v>
      </c>
      <c r="N24" s="254">
        <f t="shared" si="6"/>
        <v>3</v>
      </c>
      <c r="O24" s="254">
        <f t="shared" si="6"/>
        <v>0</v>
      </c>
      <c r="P24" s="254">
        <f t="shared" si="6"/>
        <v>7</v>
      </c>
      <c r="Q24" s="254">
        <f t="shared" si="6"/>
        <v>31</v>
      </c>
      <c r="R24" s="254">
        <f t="shared" si="6"/>
        <v>49</v>
      </c>
      <c r="S24" s="254">
        <f t="shared" si="6"/>
        <v>30</v>
      </c>
    </row>
    <row r="25" spans="1:19">
      <c r="A25" s="378">
        <v>1</v>
      </c>
      <c r="B25" s="68" t="s">
        <v>12</v>
      </c>
      <c r="C25" s="355">
        <v>93</v>
      </c>
      <c r="D25" s="355">
        <v>40</v>
      </c>
      <c r="E25" s="355">
        <v>13</v>
      </c>
      <c r="F25" s="355">
        <v>27</v>
      </c>
      <c r="G25" s="355">
        <v>0</v>
      </c>
      <c r="H25" s="355">
        <v>27</v>
      </c>
      <c r="I25" s="355">
        <v>0</v>
      </c>
      <c r="J25" s="355">
        <v>8</v>
      </c>
      <c r="K25" s="355">
        <v>9</v>
      </c>
      <c r="L25" s="355">
        <v>0</v>
      </c>
      <c r="M25" s="355">
        <v>5</v>
      </c>
      <c r="N25" s="355">
        <v>0</v>
      </c>
      <c r="O25" s="355">
        <v>0</v>
      </c>
      <c r="P25" s="355">
        <v>4</v>
      </c>
      <c r="Q25" s="355">
        <v>6</v>
      </c>
      <c r="R25" s="355">
        <v>12</v>
      </c>
      <c r="S25" s="355">
        <v>4</v>
      </c>
    </row>
    <row r="26" spans="1:19">
      <c r="A26" s="378">
        <v>2</v>
      </c>
      <c r="B26" s="68" t="s">
        <v>13</v>
      </c>
      <c r="C26" s="355">
        <v>89</v>
      </c>
      <c r="D26" s="355">
        <v>42</v>
      </c>
      <c r="E26" s="355">
        <v>7</v>
      </c>
      <c r="F26" s="355">
        <v>35</v>
      </c>
      <c r="G26" s="355">
        <v>31</v>
      </c>
      <c r="H26" s="355">
        <v>3</v>
      </c>
      <c r="I26" s="355">
        <v>1</v>
      </c>
      <c r="J26" s="355">
        <v>1</v>
      </c>
      <c r="K26" s="355">
        <v>3</v>
      </c>
      <c r="L26" s="355">
        <v>0</v>
      </c>
      <c r="M26" s="355">
        <v>4</v>
      </c>
      <c r="N26" s="355">
        <v>0</v>
      </c>
      <c r="O26" s="355">
        <v>0</v>
      </c>
      <c r="P26" s="355">
        <v>0</v>
      </c>
      <c r="Q26" s="355">
        <v>13</v>
      </c>
      <c r="R26" s="355">
        <v>12</v>
      </c>
      <c r="S26" s="355">
        <v>9</v>
      </c>
    </row>
    <row r="27" spans="1:19">
      <c r="A27" s="378">
        <v>3</v>
      </c>
      <c r="B27" s="68" t="s">
        <v>15</v>
      </c>
      <c r="C27" s="355">
        <v>75</v>
      </c>
      <c r="D27" s="355">
        <v>35</v>
      </c>
      <c r="E27" s="355">
        <v>11</v>
      </c>
      <c r="F27" s="355">
        <v>24</v>
      </c>
      <c r="G27" s="355">
        <v>13</v>
      </c>
      <c r="H27" s="355">
        <v>11</v>
      </c>
      <c r="I27" s="355">
        <v>0</v>
      </c>
      <c r="J27" s="355">
        <v>1</v>
      </c>
      <c r="K27" s="355">
        <v>3</v>
      </c>
      <c r="L27" s="355">
        <v>0</v>
      </c>
      <c r="M27" s="355">
        <v>0</v>
      </c>
      <c r="N27" s="355">
        <v>3</v>
      </c>
      <c r="O27" s="355">
        <v>0</v>
      </c>
      <c r="P27" s="355">
        <v>2</v>
      </c>
      <c r="Q27" s="355">
        <v>7</v>
      </c>
      <c r="R27" s="355">
        <v>8</v>
      </c>
      <c r="S27" s="355">
        <v>9</v>
      </c>
    </row>
    <row r="28" spans="1:19">
      <c r="A28" s="378">
        <v>10</v>
      </c>
      <c r="B28" s="68" t="s">
        <v>42</v>
      </c>
      <c r="C28" s="355">
        <v>66</v>
      </c>
      <c r="D28" s="355">
        <v>21</v>
      </c>
      <c r="E28" s="355">
        <v>6</v>
      </c>
      <c r="F28" s="355">
        <v>15</v>
      </c>
      <c r="G28" s="355">
        <v>0</v>
      </c>
      <c r="H28" s="355">
        <v>15</v>
      </c>
      <c r="I28" s="355">
        <v>0</v>
      </c>
      <c r="J28" s="355">
        <v>0</v>
      </c>
      <c r="K28" s="355">
        <v>2</v>
      </c>
      <c r="L28" s="355">
        <v>0</v>
      </c>
      <c r="M28" s="355">
        <v>19</v>
      </c>
      <c r="N28" s="355">
        <v>0</v>
      </c>
      <c r="O28" s="355">
        <v>0</v>
      </c>
      <c r="P28" s="355">
        <v>1</v>
      </c>
      <c r="Q28" s="355">
        <v>2</v>
      </c>
      <c r="R28" s="355">
        <v>8</v>
      </c>
      <c r="S28" s="355">
        <v>7</v>
      </c>
    </row>
    <row r="29" spans="1:19">
      <c r="A29" s="378">
        <v>4</v>
      </c>
      <c r="B29" s="68" t="s">
        <v>61</v>
      </c>
      <c r="C29" s="355">
        <v>42</v>
      </c>
      <c r="D29" s="355">
        <v>20</v>
      </c>
      <c r="E29" s="355">
        <v>6</v>
      </c>
      <c r="F29" s="355">
        <v>14</v>
      </c>
      <c r="G29" s="355">
        <v>3</v>
      </c>
      <c r="H29" s="355">
        <v>11</v>
      </c>
      <c r="I29" s="355">
        <v>0</v>
      </c>
      <c r="J29" s="355">
        <v>0</v>
      </c>
      <c r="K29" s="355">
        <v>7</v>
      </c>
      <c r="L29" s="355">
        <v>0</v>
      </c>
      <c r="M29" s="355">
        <v>1</v>
      </c>
      <c r="N29" s="355">
        <v>0</v>
      </c>
      <c r="O29" s="355">
        <v>0</v>
      </c>
      <c r="P29" s="355">
        <v>0</v>
      </c>
      <c r="Q29" s="355">
        <v>3</v>
      </c>
      <c r="R29" s="355">
        <v>9</v>
      </c>
      <c r="S29" s="355">
        <v>1</v>
      </c>
    </row>
    <row r="30" spans="1:19">
      <c r="A30" s="431" t="s">
        <v>1558</v>
      </c>
      <c r="B30" s="431"/>
      <c r="C30" s="254">
        <f>SUM(C31:C36)</f>
        <v>523</v>
      </c>
      <c r="D30" s="254">
        <f t="shared" ref="D30:S30" si="7">SUM(D31:D36)</f>
        <v>188</v>
      </c>
      <c r="E30" s="254">
        <f t="shared" si="7"/>
        <v>45</v>
      </c>
      <c r="F30" s="254">
        <f t="shared" si="7"/>
        <v>143</v>
      </c>
      <c r="G30" s="254">
        <f t="shared" si="7"/>
        <v>0</v>
      </c>
      <c r="H30" s="254">
        <f t="shared" si="7"/>
        <v>141</v>
      </c>
      <c r="I30" s="254">
        <f t="shared" si="7"/>
        <v>2</v>
      </c>
      <c r="J30" s="254">
        <f t="shared" si="7"/>
        <v>3</v>
      </c>
      <c r="K30" s="254">
        <f t="shared" si="7"/>
        <v>53</v>
      </c>
      <c r="L30" s="254">
        <f t="shared" si="7"/>
        <v>0</v>
      </c>
      <c r="M30" s="254">
        <f t="shared" si="7"/>
        <v>19</v>
      </c>
      <c r="N30" s="254">
        <f t="shared" si="7"/>
        <v>0</v>
      </c>
      <c r="O30" s="254">
        <f t="shared" si="7"/>
        <v>0</v>
      </c>
      <c r="P30" s="254">
        <f t="shared" si="7"/>
        <v>3</v>
      </c>
      <c r="Q30" s="254">
        <f t="shared" si="7"/>
        <v>105</v>
      </c>
      <c r="R30" s="254">
        <f t="shared" si="7"/>
        <v>73</v>
      </c>
      <c r="S30" s="254">
        <f t="shared" si="7"/>
        <v>49</v>
      </c>
    </row>
    <row r="31" spans="1:19">
      <c r="A31" s="378">
        <v>1</v>
      </c>
      <c r="B31" s="68" t="s">
        <v>17</v>
      </c>
      <c r="C31" s="355">
        <v>51</v>
      </c>
      <c r="D31" s="355">
        <v>22</v>
      </c>
      <c r="E31" s="355">
        <v>5</v>
      </c>
      <c r="F31" s="355">
        <v>17</v>
      </c>
      <c r="G31" s="355">
        <v>0</v>
      </c>
      <c r="H31" s="355">
        <v>17</v>
      </c>
      <c r="I31" s="355">
        <v>0</v>
      </c>
      <c r="J31" s="355">
        <v>0</v>
      </c>
      <c r="K31" s="355">
        <v>10</v>
      </c>
      <c r="L31" s="355">
        <v>0</v>
      </c>
      <c r="M31" s="355">
        <v>0</v>
      </c>
      <c r="N31" s="355">
        <v>0</v>
      </c>
      <c r="O31" s="355">
        <v>0</v>
      </c>
      <c r="P31" s="355">
        <v>0</v>
      </c>
      <c r="Q31" s="355">
        <v>4</v>
      </c>
      <c r="R31" s="355">
        <v>4</v>
      </c>
      <c r="S31" s="355">
        <v>8</v>
      </c>
    </row>
    <row r="32" spans="1:19">
      <c r="A32" s="378">
        <v>3</v>
      </c>
      <c r="B32" s="68" t="s">
        <v>307</v>
      </c>
      <c r="C32" s="355">
        <v>76</v>
      </c>
      <c r="D32" s="355">
        <v>31</v>
      </c>
      <c r="E32" s="355">
        <v>7</v>
      </c>
      <c r="F32" s="355">
        <v>24</v>
      </c>
      <c r="G32" s="355">
        <v>0</v>
      </c>
      <c r="H32" s="355">
        <v>24</v>
      </c>
      <c r="I32" s="355">
        <v>0</v>
      </c>
      <c r="J32" s="355">
        <v>0</v>
      </c>
      <c r="K32" s="355">
        <v>7</v>
      </c>
      <c r="L32" s="355">
        <v>0</v>
      </c>
      <c r="M32" s="355">
        <v>0</v>
      </c>
      <c r="N32" s="355">
        <v>0</v>
      </c>
      <c r="O32" s="355">
        <v>0</v>
      </c>
      <c r="P32" s="355">
        <v>0</v>
      </c>
      <c r="Q32" s="355">
        <v>12</v>
      </c>
      <c r="R32" s="355">
        <v>16</v>
      </c>
      <c r="S32" s="355">
        <v>4</v>
      </c>
    </row>
    <row r="33" spans="1:19">
      <c r="A33" s="378">
        <v>4</v>
      </c>
      <c r="B33" s="68" t="s">
        <v>20</v>
      </c>
      <c r="C33" s="355">
        <v>101</v>
      </c>
      <c r="D33" s="355">
        <v>39</v>
      </c>
      <c r="E33" s="355">
        <v>11</v>
      </c>
      <c r="F33" s="355">
        <v>28</v>
      </c>
      <c r="G33" s="355">
        <v>0</v>
      </c>
      <c r="H33" s="355">
        <v>27</v>
      </c>
      <c r="I33" s="355">
        <v>1</v>
      </c>
      <c r="J33" s="355">
        <v>0</v>
      </c>
      <c r="K33" s="355">
        <v>10</v>
      </c>
      <c r="L33" s="355">
        <v>0</v>
      </c>
      <c r="M33" s="355">
        <v>7</v>
      </c>
      <c r="N33" s="355">
        <v>0</v>
      </c>
      <c r="O33" s="355">
        <v>0</v>
      </c>
      <c r="P33" s="355">
        <v>1</v>
      </c>
      <c r="Q33" s="355">
        <v>21</v>
      </c>
      <c r="R33" s="355">
        <v>7</v>
      </c>
      <c r="S33" s="355">
        <v>12</v>
      </c>
    </row>
    <row r="34" spans="1:19">
      <c r="A34" s="378">
        <v>5</v>
      </c>
      <c r="B34" s="68" t="s">
        <v>21</v>
      </c>
      <c r="C34" s="355">
        <v>87</v>
      </c>
      <c r="D34" s="355">
        <v>33</v>
      </c>
      <c r="E34" s="355">
        <v>11</v>
      </c>
      <c r="F34" s="355">
        <v>22</v>
      </c>
      <c r="G34" s="355">
        <v>0</v>
      </c>
      <c r="H34" s="355">
        <v>21</v>
      </c>
      <c r="I34" s="355">
        <v>1</v>
      </c>
      <c r="J34" s="355">
        <v>3</v>
      </c>
      <c r="K34" s="355">
        <v>1</v>
      </c>
      <c r="L34" s="355">
        <v>0</v>
      </c>
      <c r="M34" s="355">
        <v>9</v>
      </c>
      <c r="N34" s="355">
        <v>0</v>
      </c>
      <c r="O34" s="355">
        <v>0</v>
      </c>
      <c r="P34" s="355">
        <v>0</v>
      </c>
      <c r="Q34" s="355">
        <v>12</v>
      </c>
      <c r="R34" s="355">
        <v>17</v>
      </c>
      <c r="S34" s="355">
        <v>9</v>
      </c>
    </row>
    <row r="35" spans="1:19">
      <c r="A35" s="378">
        <v>16</v>
      </c>
      <c r="B35" s="68" t="s">
        <v>47</v>
      </c>
      <c r="C35" s="355">
        <v>127</v>
      </c>
      <c r="D35" s="355">
        <v>29</v>
      </c>
      <c r="E35" s="355">
        <v>5</v>
      </c>
      <c r="F35" s="355">
        <v>24</v>
      </c>
      <c r="G35" s="355">
        <v>0</v>
      </c>
      <c r="H35" s="355">
        <v>24</v>
      </c>
      <c r="I35" s="355">
        <v>0</v>
      </c>
      <c r="J35" s="355">
        <v>0</v>
      </c>
      <c r="K35" s="355">
        <v>16</v>
      </c>
      <c r="L35" s="355">
        <v>0</v>
      </c>
      <c r="M35" s="355">
        <v>3</v>
      </c>
      <c r="N35" s="355">
        <v>0</v>
      </c>
      <c r="O35" s="355">
        <v>0</v>
      </c>
      <c r="P35" s="355">
        <v>1</v>
      </c>
      <c r="Q35" s="355">
        <v>43</v>
      </c>
      <c r="R35" s="355">
        <v>15</v>
      </c>
      <c r="S35" s="355">
        <v>10</v>
      </c>
    </row>
    <row r="36" spans="1:19" s="120" customFormat="1">
      <c r="A36" s="379">
        <v>2</v>
      </c>
      <c r="B36" s="76" t="s">
        <v>19</v>
      </c>
      <c r="C36" s="354">
        <v>81</v>
      </c>
      <c r="D36" s="354">
        <v>34</v>
      </c>
      <c r="E36" s="354">
        <v>6</v>
      </c>
      <c r="F36" s="354">
        <v>28</v>
      </c>
      <c r="G36" s="354">
        <v>0</v>
      </c>
      <c r="H36" s="354">
        <v>28</v>
      </c>
      <c r="I36" s="354">
        <v>0</v>
      </c>
      <c r="J36" s="354">
        <v>0</v>
      </c>
      <c r="K36" s="354">
        <v>9</v>
      </c>
      <c r="L36" s="354">
        <v>0</v>
      </c>
      <c r="M36" s="354">
        <v>0</v>
      </c>
      <c r="N36" s="354">
        <v>0</v>
      </c>
      <c r="O36" s="354">
        <v>0</v>
      </c>
      <c r="P36" s="354">
        <v>1</v>
      </c>
      <c r="Q36" s="354">
        <v>13</v>
      </c>
      <c r="R36" s="354">
        <v>14</v>
      </c>
      <c r="S36" s="354">
        <v>6</v>
      </c>
    </row>
    <row r="37" spans="1:19" s="120" customFormat="1">
      <c r="A37" s="431" t="s">
        <v>1559</v>
      </c>
      <c r="B37" s="431"/>
      <c r="C37" s="254">
        <f>SUM(C38:C45)</f>
        <v>955</v>
      </c>
      <c r="D37" s="254">
        <f t="shared" ref="D37:S37" si="8">SUM(D38:D45)</f>
        <v>352</v>
      </c>
      <c r="E37" s="254">
        <f t="shared" si="8"/>
        <v>79</v>
      </c>
      <c r="F37" s="254">
        <f t="shared" si="8"/>
        <v>273</v>
      </c>
      <c r="G37" s="254">
        <f t="shared" si="8"/>
        <v>15</v>
      </c>
      <c r="H37" s="254">
        <f t="shared" si="8"/>
        <v>247</v>
      </c>
      <c r="I37" s="254">
        <f t="shared" si="8"/>
        <v>7</v>
      </c>
      <c r="J37" s="254">
        <f t="shared" si="8"/>
        <v>5</v>
      </c>
      <c r="K37" s="254">
        <f t="shared" si="8"/>
        <v>52</v>
      </c>
      <c r="L37" s="254">
        <f t="shared" si="8"/>
        <v>0</v>
      </c>
      <c r="M37" s="254">
        <f t="shared" si="8"/>
        <v>68</v>
      </c>
      <c r="N37" s="254">
        <f t="shared" si="8"/>
        <v>0</v>
      </c>
      <c r="O37" s="254">
        <f t="shared" si="8"/>
        <v>1</v>
      </c>
      <c r="P37" s="254">
        <f t="shared" si="8"/>
        <v>15</v>
      </c>
      <c r="Q37" s="254">
        <f t="shared" si="8"/>
        <v>153</v>
      </c>
      <c r="R37" s="254">
        <f t="shared" si="8"/>
        <v>141</v>
      </c>
      <c r="S37" s="254">
        <f t="shared" si="8"/>
        <v>104</v>
      </c>
    </row>
    <row r="38" spans="1:19">
      <c r="A38" s="378">
        <v>1</v>
      </c>
      <c r="B38" s="68" t="s">
        <v>26</v>
      </c>
      <c r="C38" s="355">
        <v>22</v>
      </c>
      <c r="D38" s="355">
        <v>7</v>
      </c>
      <c r="E38" s="355">
        <v>3</v>
      </c>
      <c r="F38" s="355">
        <v>4</v>
      </c>
      <c r="G38" s="355">
        <v>0</v>
      </c>
      <c r="H38" s="355">
        <v>4</v>
      </c>
      <c r="I38" s="355">
        <v>0</v>
      </c>
      <c r="J38" s="355">
        <v>1</v>
      </c>
      <c r="K38" s="355">
        <v>5</v>
      </c>
      <c r="L38" s="355">
        <v>0</v>
      </c>
      <c r="M38" s="355">
        <v>0</v>
      </c>
      <c r="N38" s="355">
        <v>0</v>
      </c>
      <c r="O38" s="355">
        <v>0</v>
      </c>
      <c r="P38" s="355">
        <v>0</v>
      </c>
      <c r="Q38" s="355">
        <v>1</v>
      </c>
      <c r="R38" s="355">
        <v>5</v>
      </c>
      <c r="S38" s="355">
        <v>1</v>
      </c>
    </row>
    <row r="39" spans="1:19">
      <c r="A39" s="378">
        <v>2</v>
      </c>
      <c r="B39" s="68" t="s">
        <v>27</v>
      </c>
      <c r="C39" s="355">
        <v>56</v>
      </c>
      <c r="D39" s="355">
        <v>25</v>
      </c>
      <c r="E39" s="355">
        <v>6</v>
      </c>
      <c r="F39" s="355">
        <v>19</v>
      </c>
      <c r="G39" s="355">
        <v>0</v>
      </c>
      <c r="H39" s="355">
        <v>19</v>
      </c>
      <c r="I39" s="355">
        <v>0</v>
      </c>
      <c r="J39" s="355">
        <v>0</v>
      </c>
      <c r="K39" s="355">
        <v>7</v>
      </c>
      <c r="L39" s="355">
        <v>0</v>
      </c>
      <c r="M39" s="355">
        <v>3</v>
      </c>
      <c r="N39" s="355">
        <v>0</v>
      </c>
      <c r="O39" s="355">
        <v>0</v>
      </c>
      <c r="P39" s="355">
        <v>1</v>
      </c>
      <c r="Q39" s="355">
        <v>5</v>
      </c>
      <c r="R39" s="355">
        <v>6</v>
      </c>
      <c r="S39" s="355">
        <v>4</v>
      </c>
    </row>
    <row r="40" spans="1:19">
      <c r="A40" s="378">
        <v>3</v>
      </c>
      <c r="B40" s="68" t="s">
        <v>28</v>
      </c>
      <c r="C40" s="355">
        <v>53</v>
      </c>
      <c r="D40" s="355">
        <v>17</v>
      </c>
      <c r="E40" s="355">
        <v>4</v>
      </c>
      <c r="F40" s="355">
        <v>13</v>
      </c>
      <c r="G40" s="355">
        <v>12</v>
      </c>
      <c r="H40" s="355">
        <v>1</v>
      </c>
      <c r="I40" s="355">
        <v>0</v>
      </c>
      <c r="J40" s="355">
        <v>0</v>
      </c>
      <c r="K40" s="355">
        <v>7</v>
      </c>
      <c r="L40" s="355">
        <v>0</v>
      </c>
      <c r="M40" s="355">
        <v>4</v>
      </c>
      <c r="N40" s="355">
        <v>0</v>
      </c>
      <c r="O40" s="355">
        <v>0</v>
      </c>
      <c r="P40" s="355">
        <v>0</v>
      </c>
      <c r="Q40" s="355">
        <v>10</v>
      </c>
      <c r="R40" s="355">
        <v>6</v>
      </c>
      <c r="S40" s="355">
        <v>3</v>
      </c>
    </row>
    <row r="41" spans="1:19">
      <c r="A41" s="378">
        <v>4</v>
      </c>
      <c r="B41" s="68" t="s">
        <v>107</v>
      </c>
      <c r="C41" s="355">
        <v>49</v>
      </c>
      <c r="D41" s="355">
        <v>21</v>
      </c>
      <c r="E41" s="355">
        <v>7</v>
      </c>
      <c r="F41" s="355">
        <v>14</v>
      </c>
      <c r="G41" s="355">
        <v>0</v>
      </c>
      <c r="H41" s="355">
        <v>14</v>
      </c>
      <c r="I41" s="355">
        <v>0</v>
      </c>
      <c r="J41" s="355">
        <v>0</v>
      </c>
      <c r="K41" s="355">
        <v>8</v>
      </c>
      <c r="L41" s="355">
        <v>0</v>
      </c>
      <c r="M41" s="355">
        <v>0</v>
      </c>
      <c r="N41" s="355">
        <v>0</v>
      </c>
      <c r="O41" s="355">
        <v>0</v>
      </c>
      <c r="P41" s="355">
        <v>0</v>
      </c>
      <c r="Q41" s="355">
        <v>6</v>
      </c>
      <c r="R41" s="355">
        <v>2</v>
      </c>
      <c r="S41" s="355">
        <v>8</v>
      </c>
    </row>
    <row r="42" spans="1:19">
      <c r="A42" s="378">
        <v>6</v>
      </c>
      <c r="B42" s="68" t="s">
        <v>29</v>
      </c>
      <c r="C42" s="355">
        <v>197</v>
      </c>
      <c r="D42" s="355">
        <v>79</v>
      </c>
      <c r="E42" s="355">
        <v>13</v>
      </c>
      <c r="F42" s="355">
        <v>66</v>
      </c>
      <c r="G42" s="355">
        <v>0</v>
      </c>
      <c r="H42" s="355">
        <v>63</v>
      </c>
      <c r="I42" s="355">
        <v>3</v>
      </c>
      <c r="J42" s="355">
        <v>1</v>
      </c>
      <c r="K42" s="355">
        <v>6</v>
      </c>
      <c r="L42" s="355">
        <v>0</v>
      </c>
      <c r="M42" s="355">
        <v>11</v>
      </c>
      <c r="N42" s="355">
        <v>0</v>
      </c>
      <c r="O42" s="355">
        <v>0</v>
      </c>
      <c r="P42" s="355">
        <v>4</v>
      </c>
      <c r="Q42" s="355">
        <v>37</v>
      </c>
      <c r="R42" s="355">
        <v>24</v>
      </c>
      <c r="S42" s="355">
        <v>24</v>
      </c>
    </row>
    <row r="43" spans="1:19">
      <c r="A43" s="378">
        <v>7</v>
      </c>
      <c r="B43" s="68" t="s">
        <v>30</v>
      </c>
      <c r="C43" s="355">
        <v>82</v>
      </c>
      <c r="D43" s="355">
        <v>48</v>
      </c>
      <c r="E43" s="355">
        <v>30</v>
      </c>
      <c r="F43" s="355">
        <v>18</v>
      </c>
      <c r="G43" s="355">
        <v>0</v>
      </c>
      <c r="H43" s="355">
        <v>18</v>
      </c>
      <c r="I43" s="355">
        <v>0</v>
      </c>
      <c r="J43" s="355">
        <v>1</v>
      </c>
      <c r="K43" s="355">
        <v>5</v>
      </c>
      <c r="L43" s="355">
        <v>0</v>
      </c>
      <c r="M43" s="355">
        <v>0</v>
      </c>
      <c r="N43" s="355">
        <v>0</v>
      </c>
      <c r="O43" s="355">
        <v>0</v>
      </c>
      <c r="P43" s="355">
        <v>6</v>
      </c>
      <c r="Q43" s="355">
        <v>9</v>
      </c>
      <c r="R43" s="355">
        <v>5</v>
      </c>
      <c r="S43" s="355">
        <v>6</v>
      </c>
    </row>
    <row r="44" spans="1:19">
      <c r="A44" s="378">
        <v>8</v>
      </c>
      <c r="B44" s="68" t="s">
        <v>31</v>
      </c>
      <c r="C44" s="355">
        <v>36</v>
      </c>
      <c r="D44" s="355">
        <v>8</v>
      </c>
      <c r="E44" s="355">
        <v>2</v>
      </c>
      <c r="F44" s="355">
        <v>6</v>
      </c>
      <c r="G44" s="355">
        <v>3</v>
      </c>
      <c r="H44" s="355">
        <v>3</v>
      </c>
      <c r="I44" s="355">
        <v>0</v>
      </c>
      <c r="J44" s="355">
        <v>0</v>
      </c>
      <c r="K44" s="355">
        <v>8</v>
      </c>
      <c r="L44" s="355">
        <v>0</v>
      </c>
      <c r="M44" s="355">
        <v>0</v>
      </c>
      <c r="N44" s="355">
        <v>0</v>
      </c>
      <c r="O44" s="355">
        <v>0</v>
      </c>
      <c r="P44" s="355">
        <v>1</v>
      </c>
      <c r="Q44" s="355">
        <v>9</v>
      </c>
      <c r="R44" s="355">
        <v>6</v>
      </c>
      <c r="S44" s="355">
        <v>3</v>
      </c>
    </row>
    <row r="45" spans="1:19" s="120" customFormat="1">
      <c r="A45" s="379">
        <v>5</v>
      </c>
      <c r="B45" s="76" t="s">
        <v>109</v>
      </c>
      <c r="C45" s="354">
        <v>460</v>
      </c>
      <c r="D45" s="354">
        <v>147</v>
      </c>
      <c r="E45" s="354">
        <v>14</v>
      </c>
      <c r="F45" s="354">
        <v>133</v>
      </c>
      <c r="G45" s="354">
        <v>0</v>
      </c>
      <c r="H45" s="354">
        <v>125</v>
      </c>
      <c r="I45" s="354">
        <v>4</v>
      </c>
      <c r="J45" s="354">
        <v>2</v>
      </c>
      <c r="K45" s="354">
        <v>6</v>
      </c>
      <c r="L45" s="354">
        <v>0</v>
      </c>
      <c r="M45" s="354">
        <v>50</v>
      </c>
      <c r="N45" s="354">
        <v>0</v>
      </c>
      <c r="O45" s="354">
        <v>1</v>
      </c>
      <c r="P45" s="354">
        <v>3</v>
      </c>
      <c r="Q45" s="354">
        <v>76</v>
      </c>
      <c r="R45" s="354">
        <v>87</v>
      </c>
      <c r="S45" s="354">
        <v>55</v>
      </c>
    </row>
    <row r="46" spans="1:19">
      <c r="A46" s="431" t="s">
        <v>1566</v>
      </c>
      <c r="B46" s="431"/>
      <c r="C46" s="254">
        <f>SUM(C47:C50)</f>
        <v>534</v>
      </c>
      <c r="D46" s="254">
        <f t="shared" ref="D46:S46" si="9">SUM(D47:D50)</f>
        <v>198</v>
      </c>
      <c r="E46" s="254">
        <f t="shared" si="9"/>
        <v>28</v>
      </c>
      <c r="F46" s="254">
        <f t="shared" si="9"/>
        <v>170</v>
      </c>
      <c r="G46" s="254">
        <f t="shared" si="9"/>
        <v>25</v>
      </c>
      <c r="H46" s="254">
        <f t="shared" si="9"/>
        <v>141</v>
      </c>
      <c r="I46" s="254">
        <f t="shared" si="9"/>
        <v>4</v>
      </c>
      <c r="J46" s="254">
        <f t="shared" si="9"/>
        <v>3</v>
      </c>
      <c r="K46" s="254">
        <f t="shared" si="9"/>
        <v>63</v>
      </c>
      <c r="L46" s="254">
        <f t="shared" si="9"/>
        <v>0</v>
      </c>
      <c r="M46" s="254">
        <f t="shared" si="9"/>
        <v>19</v>
      </c>
      <c r="N46" s="254">
        <f t="shared" si="9"/>
        <v>0</v>
      </c>
      <c r="O46" s="254">
        <f t="shared" si="9"/>
        <v>0</v>
      </c>
      <c r="P46" s="254">
        <f t="shared" si="9"/>
        <v>10</v>
      </c>
      <c r="Q46" s="254">
        <f t="shared" si="9"/>
        <v>77</v>
      </c>
      <c r="R46" s="254">
        <f t="shared" si="9"/>
        <v>65</v>
      </c>
      <c r="S46" s="254">
        <f t="shared" si="9"/>
        <v>67</v>
      </c>
    </row>
    <row r="47" spans="1:19">
      <c r="A47" s="378">
        <v>1</v>
      </c>
      <c r="B47" s="68" t="s">
        <v>308</v>
      </c>
      <c r="C47" s="355">
        <v>79</v>
      </c>
      <c r="D47" s="355">
        <v>30</v>
      </c>
      <c r="E47" s="355">
        <v>7</v>
      </c>
      <c r="F47" s="355">
        <v>23</v>
      </c>
      <c r="G47" s="355">
        <v>0</v>
      </c>
      <c r="H47" s="355">
        <v>22</v>
      </c>
      <c r="I47" s="355">
        <v>1</v>
      </c>
      <c r="J47" s="355">
        <v>0</v>
      </c>
      <c r="K47" s="355">
        <v>8</v>
      </c>
      <c r="L47" s="355">
        <v>0</v>
      </c>
      <c r="M47" s="355">
        <v>5</v>
      </c>
      <c r="N47" s="355">
        <v>0</v>
      </c>
      <c r="O47" s="355">
        <v>0</v>
      </c>
      <c r="P47" s="355">
        <v>3</v>
      </c>
      <c r="Q47" s="355">
        <v>3</v>
      </c>
      <c r="R47" s="355">
        <v>12</v>
      </c>
      <c r="S47" s="355">
        <v>13</v>
      </c>
    </row>
    <row r="48" spans="1:19">
      <c r="A48" s="378">
        <v>3</v>
      </c>
      <c r="B48" s="68" t="s">
        <v>23</v>
      </c>
      <c r="C48" s="355">
        <v>126</v>
      </c>
      <c r="D48" s="355">
        <v>48</v>
      </c>
      <c r="E48" s="355">
        <v>10</v>
      </c>
      <c r="F48" s="355">
        <v>38</v>
      </c>
      <c r="G48" s="355">
        <v>9</v>
      </c>
      <c r="H48" s="355">
        <v>27</v>
      </c>
      <c r="I48" s="355">
        <v>2</v>
      </c>
      <c r="J48" s="355">
        <v>1</v>
      </c>
      <c r="K48" s="355">
        <v>16</v>
      </c>
      <c r="L48" s="355">
        <v>0</v>
      </c>
      <c r="M48" s="355">
        <v>7</v>
      </c>
      <c r="N48" s="355">
        <v>0</v>
      </c>
      <c r="O48" s="355">
        <v>0</v>
      </c>
      <c r="P48" s="355">
        <v>1</v>
      </c>
      <c r="Q48" s="355">
        <v>23</v>
      </c>
      <c r="R48" s="355">
        <v>14</v>
      </c>
      <c r="S48" s="355">
        <v>12</v>
      </c>
    </row>
    <row r="49" spans="1:19">
      <c r="A49" s="378">
        <v>4</v>
      </c>
      <c r="B49" s="68" t="s">
        <v>25</v>
      </c>
      <c r="C49" s="355">
        <v>107</v>
      </c>
      <c r="D49" s="355">
        <v>44</v>
      </c>
      <c r="E49" s="355">
        <v>6</v>
      </c>
      <c r="F49" s="355">
        <v>38</v>
      </c>
      <c r="G49" s="355">
        <v>0</v>
      </c>
      <c r="H49" s="355">
        <v>38</v>
      </c>
      <c r="I49" s="355">
        <v>0</v>
      </c>
      <c r="J49" s="355">
        <v>0</v>
      </c>
      <c r="K49" s="355">
        <v>18</v>
      </c>
      <c r="L49" s="355">
        <v>0</v>
      </c>
      <c r="M49" s="355">
        <v>0</v>
      </c>
      <c r="N49" s="355">
        <v>0</v>
      </c>
      <c r="O49" s="355">
        <v>0</v>
      </c>
      <c r="P49" s="355">
        <v>0</v>
      </c>
      <c r="Q49" s="355">
        <v>14</v>
      </c>
      <c r="R49" s="355">
        <v>19</v>
      </c>
      <c r="S49" s="355">
        <v>5</v>
      </c>
    </row>
    <row r="50" spans="1:19" s="120" customFormat="1">
      <c r="A50" s="379">
        <v>2</v>
      </c>
      <c r="B50" s="76" t="s">
        <v>24</v>
      </c>
      <c r="C50" s="354">
        <v>222</v>
      </c>
      <c r="D50" s="354">
        <v>76</v>
      </c>
      <c r="E50" s="354">
        <v>5</v>
      </c>
      <c r="F50" s="354">
        <v>71</v>
      </c>
      <c r="G50" s="354">
        <v>16</v>
      </c>
      <c r="H50" s="354">
        <v>54</v>
      </c>
      <c r="I50" s="354">
        <v>1</v>
      </c>
      <c r="J50" s="354">
        <v>2</v>
      </c>
      <c r="K50" s="354">
        <v>21</v>
      </c>
      <c r="L50" s="354">
        <v>0</v>
      </c>
      <c r="M50" s="354">
        <v>7</v>
      </c>
      <c r="N50" s="354">
        <v>0</v>
      </c>
      <c r="O50" s="354">
        <v>0</v>
      </c>
      <c r="P50" s="354">
        <v>6</v>
      </c>
      <c r="Q50" s="354">
        <v>37</v>
      </c>
      <c r="R50" s="354">
        <v>20</v>
      </c>
      <c r="S50" s="354">
        <v>37</v>
      </c>
    </row>
    <row r="51" spans="1:19">
      <c r="A51" s="431" t="s">
        <v>1560</v>
      </c>
      <c r="B51" s="431"/>
      <c r="C51" s="254">
        <f>SUM(C52:C56)</f>
        <v>392</v>
      </c>
      <c r="D51" s="254">
        <f t="shared" ref="D51:S51" si="10">SUM(D52:D56)</f>
        <v>135</v>
      </c>
      <c r="E51" s="254">
        <f t="shared" si="10"/>
        <v>34</v>
      </c>
      <c r="F51" s="254">
        <f t="shared" si="10"/>
        <v>101</v>
      </c>
      <c r="G51" s="254">
        <f t="shared" si="10"/>
        <v>0</v>
      </c>
      <c r="H51" s="254">
        <f t="shared" si="10"/>
        <v>97</v>
      </c>
      <c r="I51" s="254">
        <f t="shared" si="10"/>
        <v>4</v>
      </c>
      <c r="J51" s="254">
        <f t="shared" si="10"/>
        <v>3</v>
      </c>
      <c r="K51" s="254">
        <f t="shared" si="10"/>
        <v>37</v>
      </c>
      <c r="L51" s="254">
        <f t="shared" si="10"/>
        <v>0</v>
      </c>
      <c r="M51" s="254">
        <f t="shared" si="10"/>
        <v>21</v>
      </c>
      <c r="N51" s="254">
        <f t="shared" si="10"/>
        <v>0</v>
      </c>
      <c r="O51" s="254">
        <f t="shared" si="10"/>
        <v>0</v>
      </c>
      <c r="P51" s="254">
        <f t="shared" si="10"/>
        <v>1</v>
      </c>
      <c r="Q51" s="254">
        <f t="shared" si="10"/>
        <v>37</v>
      </c>
      <c r="R51" s="254">
        <f t="shared" si="10"/>
        <v>88</v>
      </c>
      <c r="S51" s="254">
        <f t="shared" si="10"/>
        <v>47</v>
      </c>
    </row>
    <row r="52" spans="1:19">
      <c r="A52" s="378">
        <v>1</v>
      </c>
      <c r="B52" s="68" t="s">
        <v>115</v>
      </c>
      <c r="C52" s="355">
        <v>41</v>
      </c>
      <c r="D52" s="355">
        <v>12</v>
      </c>
      <c r="E52" s="355">
        <v>4</v>
      </c>
      <c r="F52" s="355">
        <v>8</v>
      </c>
      <c r="G52" s="355">
        <v>0</v>
      </c>
      <c r="H52" s="355">
        <v>6</v>
      </c>
      <c r="I52" s="355">
        <v>2</v>
      </c>
      <c r="J52" s="355">
        <v>0</v>
      </c>
      <c r="K52" s="355">
        <v>8</v>
      </c>
      <c r="L52" s="355">
        <v>0</v>
      </c>
      <c r="M52" s="355">
        <v>1</v>
      </c>
      <c r="N52" s="355">
        <v>0</v>
      </c>
      <c r="O52" s="355">
        <v>0</v>
      </c>
      <c r="P52" s="355">
        <v>0</v>
      </c>
      <c r="Q52" s="355">
        <v>5</v>
      </c>
      <c r="R52" s="355">
        <v>10</v>
      </c>
      <c r="S52" s="355">
        <v>3</v>
      </c>
    </row>
    <row r="53" spans="1:19">
      <c r="A53" s="378">
        <v>3</v>
      </c>
      <c r="B53" s="68" t="s">
        <v>269</v>
      </c>
      <c r="C53" s="355">
        <v>97</v>
      </c>
      <c r="D53" s="355">
        <v>37</v>
      </c>
      <c r="E53" s="355">
        <v>9</v>
      </c>
      <c r="F53" s="355">
        <v>28</v>
      </c>
      <c r="G53" s="355">
        <v>0</v>
      </c>
      <c r="H53" s="355">
        <v>27</v>
      </c>
      <c r="I53" s="355">
        <v>1</v>
      </c>
      <c r="J53" s="355">
        <v>0</v>
      </c>
      <c r="K53" s="355">
        <v>4</v>
      </c>
      <c r="L53" s="355">
        <v>0</v>
      </c>
      <c r="M53" s="355">
        <v>4</v>
      </c>
      <c r="N53" s="355">
        <v>0</v>
      </c>
      <c r="O53" s="355">
        <v>0</v>
      </c>
      <c r="P53" s="355">
        <v>0</v>
      </c>
      <c r="Q53" s="355">
        <v>4</v>
      </c>
      <c r="R53" s="355">
        <v>29</v>
      </c>
      <c r="S53" s="355">
        <v>14</v>
      </c>
    </row>
    <row r="54" spans="1:19">
      <c r="A54" s="378">
        <v>4</v>
      </c>
      <c r="B54" s="68" t="s">
        <v>33</v>
      </c>
      <c r="C54" s="355">
        <v>59</v>
      </c>
      <c r="D54" s="355">
        <v>18</v>
      </c>
      <c r="E54" s="355">
        <v>4</v>
      </c>
      <c r="F54" s="355">
        <v>14</v>
      </c>
      <c r="G54" s="355">
        <v>0</v>
      </c>
      <c r="H54" s="355">
        <v>14</v>
      </c>
      <c r="I54" s="355">
        <v>0</v>
      </c>
      <c r="J54" s="355">
        <v>1</v>
      </c>
      <c r="K54" s="355">
        <v>4</v>
      </c>
      <c r="L54" s="355">
        <v>0</v>
      </c>
      <c r="M54" s="355">
        <v>7</v>
      </c>
      <c r="N54" s="355">
        <v>0</v>
      </c>
      <c r="O54" s="355">
        <v>0</v>
      </c>
      <c r="P54" s="355">
        <v>1</v>
      </c>
      <c r="Q54" s="355">
        <v>7</v>
      </c>
      <c r="R54" s="355">
        <v>11</v>
      </c>
      <c r="S54" s="355">
        <v>6</v>
      </c>
    </row>
    <row r="55" spans="1:19">
      <c r="A55" s="378">
        <v>14</v>
      </c>
      <c r="B55" s="68" t="s">
        <v>45</v>
      </c>
      <c r="C55" s="355">
        <v>67</v>
      </c>
      <c r="D55" s="355">
        <v>19</v>
      </c>
      <c r="E55" s="355">
        <v>5</v>
      </c>
      <c r="F55" s="355">
        <v>14</v>
      </c>
      <c r="G55" s="355">
        <v>0</v>
      </c>
      <c r="H55" s="355">
        <v>14</v>
      </c>
      <c r="I55" s="355">
        <v>0</v>
      </c>
      <c r="J55" s="355">
        <v>1</v>
      </c>
      <c r="K55" s="355">
        <v>13</v>
      </c>
      <c r="L55" s="355">
        <v>0</v>
      </c>
      <c r="M55" s="355">
        <v>0</v>
      </c>
      <c r="N55" s="355">
        <v>0</v>
      </c>
      <c r="O55" s="355">
        <v>0</v>
      </c>
      <c r="P55" s="355">
        <v>0</v>
      </c>
      <c r="Q55" s="355">
        <v>11</v>
      </c>
      <c r="R55" s="355">
        <v>11</v>
      </c>
      <c r="S55" s="355">
        <v>9</v>
      </c>
    </row>
    <row r="56" spans="1:19" s="120" customFormat="1">
      <c r="A56" s="379">
        <v>2</v>
      </c>
      <c r="B56" s="76" t="s">
        <v>117</v>
      </c>
      <c r="C56" s="354">
        <v>128</v>
      </c>
      <c r="D56" s="354">
        <v>49</v>
      </c>
      <c r="E56" s="354">
        <v>12</v>
      </c>
      <c r="F56" s="354">
        <v>37</v>
      </c>
      <c r="G56" s="354">
        <v>0</v>
      </c>
      <c r="H56" s="354">
        <v>36</v>
      </c>
      <c r="I56" s="354">
        <v>1</v>
      </c>
      <c r="J56" s="354">
        <v>1</v>
      </c>
      <c r="K56" s="354">
        <v>8</v>
      </c>
      <c r="L56" s="354">
        <v>0</v>
      </c>
      <c r="M56" s="354">
        <v>9</v>
      </c>
      <c r="N56" s="354">
        <v>0</v>
      </c>
      <c r="O56" s="354">
        <v>0</v>
      </c>
      <c r="P56" s="354">
        <v>0</v>
      </c>
      <c r="Q56" s="354">
        <v>10</v>
      </c>
      <c r="R56" s="354">
        <v>27</v>
      </c>
      <c r="S56" s="354">
        <v>15</v>
      </c>
    </row>
    <row r="57" spans="1:19">
      <c r="A57" s="431" t="s">
        <v>1561</v>
      </c>
      <c r="B57" s="431"/>
      <c r="C57" s="278">
        <f>SUM(C58:C61)</f>
        <v>208</v>
      </c>
      <c r="D57" s="278">
        <f t="shared" ref="D57:S57" si="11">SUM(D58:D61)</f>
        <v>74</v>
      </c>
      <c r="E57" s="278">
        <f t="shared" si="11"/>
        <v>1</v>
      </c>
      <c r="F57" s="278">
        <f t="shared" si="11"/>
        <v>73</v>
      </c>
      <c r="G57" s="278">
        <f t="shared" si="11"/>
        <v>0</v>
      </c>
      <c r="H57" s="278">
        <f t="shared" si="11"/>
        <v>72</v>
      </c>
      <c r="I57" s="278">
        <f t="shared" si="11"/>
        <v>1</v>
      </c>
      <c r="J57" s="278">
        <f t="shared" si="11"/>
        <v>2</v>
      </c>
      <c r="K57" s="278">
        <f t="shared" si="11"/>
        <v>16</v>
      </c>
      <c r="L57" s="278">
        <f t="shared" si="11"/>
        <v>0</v>
      </c>
      <c r="M57" s="278">
        <f t="shared" si="11"/>
        <v>7</v>
      </c>
      <c r="N57" s="278">
        <f t="shared" si="11"/>
        <v>0</v>
      </c>
      <c r="O57" s="278">
        <f t="shared" si="11"/>
        <v>0</v>
      </c>
      <c r="P57" s="278">
        <f t="shared" si="11"/>
        <v>5</v>
      </c>
      <c r="Q57" s="278">
        <f t="shared" si="11"/>
        <v>33</v>
      </c>
      <c r="R57" s="278">
        <f t="shared" si="11"/>
        <v>39</v>
      </c>
      <c r="S57" s="278">
        <f t="shared" si="11"/>
        <v>16</v>
      </c>
    </row>
    <row r="58" spans="1:19">
      <c r="A58" s="378">
        <v>1</v>
      </c>
      <c r="B58" s="68" t="s">
        <v>34</v>
      </c>
      <c r="C58" s="355">
        <v>30</v>
      </c>
      <c r="D58" s="355">
        <v>14</v>
      </c>
      <c r="E58" s="355">
        <v>1</v>
      </c>
      <c r="F58" s="355">
        <v>13</v>
      </c>
      <c r="G58" s="355">
        <v>0</v>
      </c>
      <c r="H58" s="355">
        <v>13</v>
      </c>
      <c r="I58" s="355">
        <v>0</v>
      </c>
      <c r="J58" s="355">
        <v>0</v>
      </c>
      <c r="K58" s="355">
        <v>2</v>
      </c>
      <c r="L58" s="355">
        <v>0</v>
      </c>
      <c r="M58" s="355">
        <v>2</v>
      </c>
      <c r="N58" s="355">
        <v>0</v>
      </c>
      <c r="O58" s="355">
        <v>0</v>
      </c>
      <c r="P58" s="355">
        <v>0</v>
      </c>
      <c r="Q58" s="355">
        <v>6</v>
      </c>
      <c r="R58" s="355">
        <v>4</v>
      </c>
      <c r="S58" s="355">
        <v>1</v>
      </c>
    </row>
    <row r="59" spans="1:19">
      <c r="A59" s="378">
        <v>3</v>
      </c>
      <c r="B59" s="68" t="s">
        <v>36</v>
      </c>
      <c r="C59" s="355">
        <v>53</v>
      </c>
      <c r="D59" s="355">
        <v>13</v>
      </c>
      <c r="E59" s="355">
        <v>0</v>
      </c>
      <c r="F59" s="355">
        <v>13</v>
      </c>
      <c r="G59" s="355">
        <v>0</v>
      </c>
      <c r="H59" s="355">
        <v>13</v>
      </c>
      <c r="I59" s="355">
        <v>0</v>
      </c>
      <c r="J59" s="355">
        <v>0</v>
      </c>
      <c r="K59" s="355">
        <v>5</v>
      </c>
      <c r="L59" s="355">
        <v>0</v>
      </c>
      <c r="M59" s="355">
        <v>1</v>
      </c>
      <c r="N59" s="355">
        <v>0</v>
      </c>
      <c r="O59" s="355">
        <v>0</v>
      </c>
      <c r="P59" s="355">
        <v>4</v>
      </c>
      <c r="Q59" s="355">
        <v>14</v>
      </c>
      <c r="R59" s="355">
        <v>7</v>
      </c>
      <c r="S59" s="355">
        <v>3</v>
      </c>
    </row>
    <row r="60" spans="1:19">
      <c r="A60" s="378">
        <v>11</v>
      </c>
      <c r="B60" s="68" t="s">
        <v>43</v>
      </c>
      <c r="C60" s="355">
        <v>51</v>
      </c>
      <c r="D60" s="355">
        <v>16</v>
      </c>
      <c r="E60" s="355">
        <v>0</v>
      </c>
      <c r="F60" s="355">
        <v>16</v>
      </c>
      <c r="G60" s="355">
        <v>0</v>
      </c>
      <c r="H60" s="355">
        <v>16</v>
      </c>
      <c r="I60" s="355">
        <v>0</v>
      </c>
      <c r="J60" s="355">
        <v>0</v>
      </c>
      <c r="K60" s="355">
        <v>3</v>
      </c>
      <c r="L60" s="355">
        <v>0</v>
      </c>
      <c r="M60" s="355">
        <v>0</v>
      </c>
      <c r="N60" s="355">
        <v>0</v>
      </c>
      <c r="O60" s="355">
        <v>0</v>
      </c>
      <c r="P60" s="355">
        <v>0</v>
      </c>
      <c r="Q60" s="355">
        <v>7</v>
      </c>
      <c r="R60" s="355">
        <v>14</v>
      </c>
      <c r="S60" s="355">
        <v>9</v>
      </c>
    </row>
    <row r="61" spans="1:19">
      <c r="A61" s="378">
        <v>17</v>
      </c>
      <c r="B61" s="68" t="s">
        <v>48</v>
      </c>
      <c r="C61" s="355">
        <v>74</v>
      </c>
      <c r="D61" s="355">
        <v>31</v>
      </c>
      <c r="E61" s="355">
        <v>0</v>
      </c>
      <c r="F61" s="355">
        <v>31</v>
      </c>
      <c r="G61" s="355">
        <v>0</v>
      </c>
      <c r="H61" s="355">
        <v>30</v>
      </c>
      <c r="I61" s="355">
        <v>1</v>
      </c>
      <c r="J61" s="355">
        <v>2</v>
      </c>
      <c r="K61" s="355">
        <v>6</v>
      </c>
      <c r="L61" s="355">
        <v>0</v>
      </c>
      <c r="M61" s="355">
        <v>4</v>
      </c>
      <c r="N61" s="355">
        <v>0</v>
      </c>
      <c r="O61" s="355">
        <v>0</v>
      </c>
      <c r="P61" s="355">
        <v>1</v>
      </c>
      <c r="Q61" s="355">
        <v>6</v>
      </c>
      <c r="R61" s="355">
        <v>14</v>
      </c>
      <c r="S61" s="355">
        <v>3</v>
      </c>
    </row>
  </sheetData>
  <mergeCells count="36">
    <mergeCell ref="A57:B57"/>
    <mergeCell ref="A8:B8"/>
    <mergeCell ref="A9:B9"/>
    <mergeCell ref="A30:B30"/>
    <mergeCell ref="A46:B46"/>
    <mergeCell ref="A51:B51"/>
    <mergeCell ref="A10:B10"/>
    <mergeCell ref="A12:B12"/>
    <mergeCell ref="A17:B17"/>
    <mergeCell ref="A23:B23"/>
    <mergeCell ref="A24:B24"/>
    <mergeCell ref="A37:B37"/>
    <mergeCell ref="N4:N7"/>
    <mergeCell ref="O4:O7"/>
    <mergeCell ref="P4:P7"/>
    <mergeCell ref="G6:G7"/>
    <mergeCell ref="H6:H7"/>
    <mergeCell ref="I6:I7"/>
    <mergeCell ref="L4:L7"/>
    <mergeCell ref="M4:M7"/>
    <mergeCell ref="A1:S1"/>
    <mergeCell ref="A2:S2"/>
    <mergeCell ref="A3:A7"/>
    <mergeCell ref="B3:B7"/>
    <mergeCell ref="C3:C7"/>
    <mergeCell ref="D3:S3"/>
    <mergeCell ref="D4:D7"/>
    <mergeCell ref="E4:I4"/>
    <mergeCell ref="J4:J7"/>
    <mergeCell ref="K4:K7"/>
    <mergeCell ref="Q4:Q7"/>
    <mergeCell ref="R4:R7"/>
    <mergeCell ref="S4:S7"/>
    <mergeCell ref="E5:E7"/>
    <mergeCell ref="F5:F7"/>
    <mergeCell ref="G5:I5"/>
  </mergeCells>
  <printOptions horizontalCentered="1" verticalCentered="1"/>
  <pageMargins left="0.59055118110236227" right="0.59055118110236227" top="0.78740157480314965" bottom="0.39370078740157483" header="0" footer="0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J61"/>
  <sheetViews>
    <sheetView topLeftCell="A10" zoomScaleNormal="100" zoomScaleSheetLayoutView="75" workbookViewId="0">
      <selection activeCell="S16" sqref="S16"/>
    </sheetView>
  </sheetViews>
  <sheetFormatPr defaultRowHeight="12.75"/>
  <cols>
    <col min="1" max="1" width="4.42578125" style="389" customWidth="1"/>
    <col min="2" max="2" width="19.7109375" style="389" customWidth="1"/>
    <col min="3" max="3" width="10" style="389" customWidth="1"/>
    <col min="4" max="4" width="10.28515625" style="389" customWidth="1"/>
    <col min="5" max="8" width="12.140625" style="389" customWidth="1"/>
    <col min="9" max="9" width="13.5703125" style="389" customWidth="1"/>
    <col min="10" max="10" width="14" style="389" customWidth="1"/>
    <col min="11" max="13" width="9.140625" style="389"/>
    <col min="14" max="14" width="13.5703125" style="389" customWidth="1"/>
    <col min="15" max="16384" width="9.140625" style="389"/>
  </cols>
  <sheetData>
    <row r="1" spans="1:10" ht="12.75" customHeight="1">
      <c r="A1" s="443" t="s">
        <v>58</v>
      </c>
      <c r="B1" s="443"/>
      <c r="C1" s="443"/>
      <c r="D1" s="443"/>
      <c r="E1" s="443"/>
      <c r="F1" s="443"/>
      <c r="G1" s="443"/>
      <c r="H1" s="443"/>
      <c r="I1" s="443"/>
      <c r="J1" s="443"/>
    </row>
    <row r="2" spans="1:10" ht="15.95" customHeight="1">
      <c r="A2" s="444" t="s">
        <v>111</v>
      </c>
      <c r="B2" s="444"/>
      <c r="C2" s="444"/>
      <c r="D2" s="444"/>
      <c r="E2" s="444"/>
      <c r="F2" s="444"/>
      <c r="G2" s="444"/>
      <c r="H2" s="444"/>
      <c r="I2" s="444"/>
      <c r="J2" s="444"/>
    </row>
    <row r="3" spans="1:10" ht="13.5" customHeight="1">
      <c r="A3" s="426" t="s">
        <v>85</v>
      </c>
      <c r="B3" s="427" t="s">
        <v>86</v>
      </c>
      <c r="C3" s="428" t="s">
        <v>177</v>
      </c>
      <c r="D3" s="428" t="s">
        <v>233</v>
      </c>
      <c r="E3" s="428" t="s">
        <v>520</v>
      </c>
      <c r="F3" s="428" t="s">
        <v>1414</v>
      </c>
      <c r="G3" s="428" t="s">
        <v>1453</v>
      </c>
      <c r="H3" s="428" t="s">
        <v>1463</v>
      </c>
      <c r="I3" s="442" t="s">
        <v>136</v>
      </c>
      <c r="J3" s="442"/>
    </row>
    <row r="4" spans="1:10" ht="36">
      <c r="A4" s="426"/>
      <c r="B4" s="445"/>
      <c r="C4" s="428"/>
      <c r="D4" s="428"/>
      <c r="E4" s="428"/>
      <c r="F4" s="428"/>
      <c r="G4" s="428"/>
      <c r="H4" s="428"/>
      <c r="I4" s="186" t="s">
        <v>1464</v>
      </c>
      <c r="J4" s="186" t="s">
        <v>1465</v>
      </c>
    </row>
    <row r="5" spans="1:10" s="189" customFormat="1" ht="21.75" customHeight="1">
      <c r="A5" s="441" t="s">
        <v>113</v>
      </c>
      <c r="B5" s="441"/>
      <c r="C5" s="187">
        <v>12</v>
      </c>
      <c r="D5" s="188">
        <v>10.199999999999999</v>
      </c>
      <c r="E5" s="188">
        <v>8.6999999999999993</v>
      </c>
      <c r="F5" s="188">
        <v>7.1</v>
      </c>
      <c r="G5" s="188">
        <v>6.6</v>
      </c>
      <c r="H5" s="188">
        <v>5.9</v>
      </c>
      <c r="I5" s="188">
        <f>H5-G5</f>
        <v>-0.69999999999999929</v>
      </c>
      <c r="J5" s="188">
        <f>H5-F5</f>
        <v>-1.1999999999999993</v>
      </c>
    </row>
    <row r="6" spans="1:10" ht="29.25" customHeight="1">
      <c r="A6" s="423" t="s">
        <v>112</v>
      </c>
      <c r="B6" s="440"/>
      <c r="C6" s="245"/>
      <c r="D6" s="247">
        <v>8.8000000000000007</v>
      </c>
      <c r="E6" s="247">
        <v>7.7</v>
      </c>
      <c r="F6" s="247">
        <v>6.3</v>
      </c>
      <c r="G6" s="248">
        <v>5.6</v>
      </c>
      <c r="H6" s="247">
        <f>'[1]bezrobotni ogółem'!J6</f>
        <v>5.0999999999999996</v>
      </c>
      <c r="I6" s="249">
        <f>H6-G6</f>
        <v>-0.5</v>
      </c>
      <c r="J6" s="339">
        <f>H6-F6</f>
        <v>-1.2000000000000002</v>
      </c>
    </row>
    <row r="7" spans="1:10" s="21" customFormat="1" ht="17.100000000000001" customHeight="1">
      <c r="A7" s="381" t="s">
        <v>1568</v>
      </c>
      <c r="B7" s="381"/>
      <c r="C7" s="240"/>
      <c r="D7" s="337"/>
      <c r="E7" s="337"/>
      <c r="F7" s="337"/>
      <c r="G7" s="41"/>
      <c r="H7" s="333">
        <f>'[1]bezrobotni ogółem'!J7</f>
        <v>2.6</v>
      </c>
      <c r="I7" s="244"/>
      <c r="J7" s="340"/>
    </row>
    <row r="8" spans="1:10" s="21" customFormat="1" ht="17.100000000000001" customHeight="1">
      <c r="A8" s="420" t="s">
        <v>1553</v>
      </c>
      <c r="B8" s="420"/>
      <c r="C8" s="250"/>
      <c r="D8" s="338"/>
      <c r="E8" s="338"/>
      <c r="F8" s="338"/>
      <c r="G8" s="252"/>
      <c r="H8" s="334">
        <f>'[1]bezrobotni ogółem'!J8</f>
        <v>1.8</v>
      </c>
      <c r="I8" s="261"/>
      <c r="J8" s="341"/>
    </row>
    <row r="9" spans="1:10" s="21" customFormat="1" ht="15" customHeight="1">
      <c r="A9" s="390">
        <v>1</v>
      </c>
      <c r="B9" s="79" t="s">
        <v>79</v>
      </c>
      <c r="C9" s="61">
        <v>4.5999999999999996</v>
      </c>
      <c r="D9" s="61">
        <v>3.8</v>
      </c>
      <c r="E9" s="61">
        <v>3.1</v>
      </c>
      <c r="F9" s="61">
        <v>2.5</v>
      </c>
      <c r="G9" s="61">
        <v>2</v>
      </c>
      <c r="H9" s="335">
        <f>'[1]bezrobotni ogółem'!J9</f>
        <v>1.8</v>
      </c>
      <c r="I9" s="187">
        <f>H9-G9</f>
        <v>-0.19999999999999996</v>
      </c>
      <c r="J9" s="188">
        <f>H9-F9</f>
        <v>-0.7</v>
      </c>
    </row>
    <row r="10" spans="1:10" s="190" customFormat="1" ht="17.100000000000001" customHeight="1">
      <c r="A10" s="420" t="s">
        <v>1569</v>
      </c>
      <c r="B10" s="420"/>
      <c r="C10" s="250"/>
      <c r="D10" s="338"/>
      <c r="E10" s="338"/>
      <c r="F10" s="338"/>
      <c r="G10" s="252"/>
      <c r="H10" s="334">
        <f>'[1]bezrobotni ogółem'!J10</f>
        <v>6.2</v>
      </c>
      <c r="I10" s="261"/>
      <c r="J10" s="341"/>
    </row>
    <row r="11" spans="1:10" ht="15" customHeight="1">
      <c r="A11" s="412">
        <v>1</v>
      </c>
      <c r="B11" s="73" t="s">
        <v>122</v>
      </c>
      <c r="C11" s="53">
        <v>15.1</v>
      </c>
      <c r="D11" s="53">
        <v>13.3</v>
      </c>
      <c r="E11" s="53">
        <v>11.9</v>
      </c>
      <c r="F11" s="53">
        <v>9.6999999999999993</v>
      </c>
      <c r="G11" s="53">
        <v>7.8</v>
      </c>
      <c r="H11" s="336">
        <f>'[1]bezrobotni ogółem'!J11</f>
        <v>7.3</v>
      </c>
      <c r="I11" s="187">
        <f>H11-G11</f>
        <v>-0.5</v>
      </c>
      <c r="J11" s="188">
        <f>H11-F11</f>
        <v>-2.3999999999999995</v>
      </c>
    </row>
    <row r="12" spans="1:10" ht="15" customHeight="1">
      <c r="A12" s="412">
        <v>2</v>
      </c>
      <c r="B12" s="73" t="s">
        <v>123</v>
      </c>
      <c r="C12" s="53">
        <v>11.7</v>
      </c>
      <c r="D12" s="53">
        <v>9.4</v>
      </c>
      <c r="E12" s="53">
        <v>7.9</v>
      </c>
      <c r="F12" s="53">
        <v>6</v>
      </c>
      <c r="G12" s="53">
        <v>5.4</v>
      </c>
      <c r="H12" s="336">
        <f>'[1]bezrobotni ogółem'!J12</f>
        <v>5.3</v>
      </c>
      <c r="I12" s="187">
        <f>H12-G12</f>
        <v>-0.10000000000000053</v>
      </c>
      <c r="J12" s="188">
        <f>H12-F12</f>
        <v>-0.70000000000000018</v>
      </c>
    </row>
    <row r="13" spans="1:10" ht="15" customHeight="1">
      <c r="A13" s="412">
        <v>3</v>
      </c>
      <c r="B13" s="73" t="s">
        <v>125</v>
      </c>
      <c r="C13" s="53">
        <v>8.8000000000000007</v>
      </c>
      <c r="D13" s="53">
        <v>7.5</v>
      </c>
      <c r="E13" s="53">
        <v>6.4</v>
      </c>
      <c r="F13" s="53">
        <v>5.5</v>
      </c>
      <c r="G13" s="53">
        <v>4.9000000000000004</v>
      </c>
      <c r="H13" s="336">
        <f>'[1]bezrobotni ogółem'!J13</f>
        <v>4.4000000000000004</v>
      </c>
      <c r="I13" s="187">
        <f>H13-G13</f>
        <v>-0.5</v>
      </c>
      <c r="J13" s="188">
        <f>H13-F13</f>
        <v>-1.0999999999999996</v>
      </c>
    </row>
    <row r="14" spans="1:10" ht="15" customHeight="1">
      <c r="A14" s="412">
        <v>4</v>
      </c>
      <c r="B14" s="73" t="s">
        <v>132</v>
      </c>
      <c r="C14" s="53">
        <v>16.7</v>
      </c>
      <c r="D14" s="53">
        <v>13.9</v>
      </c>
      <c r="E14" s="53">
        <v>12.5</v>
      </c>
      <c r="F14" s="53">
        <v>10.199999999999999</v>
      </c>
      <c r="G14" s="53">
        <v>8.5</v>
      </c>
      <c r="H14" s="336">
        <f>'[1]bezrobotni ogółem'!J14</f>
        <v>7.5</v>
      </c>
      <c r="I14" s="187">
        <f>H14-G14</f>
        <v>-1</v>
      </c>
      <c r="J14" s="188">
        <f>H14-F14</f>
        <v>-2.6999999999999993</v>
      </c>
    </row>
    <row r="15" spans="1:10" s="190" customFormat="1" ht="17.100000000000001" customHeight="1">
      <c r="A15" s="420" t="s">
        <v>1570</v>
      </c>
      <c r="B15" s="420"/>
      <c r="C15" s="250"/>
      <c r="D15" s="338"/>
      <c r="E15" s="338"/>
      <c r="F15" s="338"/>
      <c r="G15" s="252"/>
      <c r="H15" s="334">
        <f>'[1]bezrobotni ogółem'!J15</f>
        <v>3.7</v>
      </c>
      <c r="I15" s="261"/>
      <c r="J15" s="341"/>
    </row>
    <row r="16" spans="1:10" ht="15" customHeight="1">
      <c r="A16" s="412">
        <v>1</v>
      </c>
      <c r="B16" s="73" t="s">
        <v>120</v>
      </c>
      <c r="C16" s="53">
        <v>7.2</v>
      </c>
      <c r="D16" s="53">
        <v>6.1</v>
      </c>
      <c r="E16" s="53">
        <v>5.3</v>
      </c>
      <c r="F16" s="53">
        <v>3.7</v>
      </c>
      <c r="G16" s="53">
        <v>3.3</v>
      </c>
      <c r="H16" s="336">
        <f>'[1]bezrobotni ogółem'!J16</f>
        <v>3.2</v>
      </c>
      <c r="I16" s="187">
        <f>H16-G16</f>
        <v>-9.9999999999999645E-2</v>
      </c>
      <c r="J16" s="188">
        <f>H16-F16</f>
        <v>-0.5</v>
      </c>
    </row>
    <row r="17" spans="1:10" ht="15" customHeight="1">
      <c r="A17" s="412">
        <v>2</v>
      </c>
      <c r="B17" s="73" t="s">
        <v>124</v>
      </c>
      <c r="C17" s="53">
        <v>12.4</v>
      </c>
      <c r="D17" s="53">
        <v>10.9</v>
      </c>
      <c r="E17" s="53">
        <v>9.4</v>
      </c>
      <c r="F17" s="53">
        <v>7.7</v>
      </c>
      <c r="G17" s="53">
        <v>6.1</v>
      </c>
      <c r="H17" s="336">
        <f>'[1]bezrobotni ogółem'!J17</f>
        <v>5.8</v>
      </c>
      <c r="I17" s="187">
        <f>H17-G17</f>
        <v>-0.29999999999999982</v>
      </c>
      <c r="J17" s="188">
        <f>H17-F17</f>
        <v>-1.9000000000000004</v>
      </c>
    </row>
    <row r="18" spans="1:10" ht="15" customHeight="1">
      <c r="A18" s="412">
        <v>3</v>
      </c>
      <c r="B18" s="73" t="s">
        <v>126</v>
      </c>
      <c r="C18" s="53">
        <v>8</v>
      </c>
      <c r="D18" s="53">
        <v>6.8</v>
      </c>
      <c r="E18" s="53">
        <v>6</v>
      </c>
      <c r="F18" s="53">
        <v>5</v>
      </c>
      <c r="G18" s="53">
        <v>4.5999999999999996</v>
      </c>
      <c r="H18" s="336">
        <f>'[1]bezrobotni ogółem'!J18</f>
        <v>4.0999999999999996</v>
      </c>
      <c r="I18" s="187">
        <f>H18-G18</f>
        <v>-0.5</v>
      </c>
      <c r="J18" s="188">
        <f>H18-F18</f>
        <v>-0.90000000000000036</v>
      </c>
    </row>
    <row r="19" spans="1:10" ht="15" customHeight="1">
      <c r="A19" s="412">
        <v>4</v>
      </c>
      <c r="B19" s="73" t="s">
        <v>127</v>
      </c>
      <c r="C19" s="53">
        <v>8.1</v>
      </c>
      <c r="D19" s="53">
        <v>6.9</v>
      </c>
      <c r="E19" s="53">
        <v>6</v>
      </c>
      <c r="F19" s="53">
        <v>4.9000000000000004</v>
      </c>
      <c r="G19" s="53">
        <v>4.0999999999999996</v>
      </c>
      <c r="H19" s="336">
        <f>'[1]bezrobotni ogółem'!J19</f>
        <v>3.8</v>
      </c>
      <c r="I19" s="187">
        <f>H19-G19</f>
        <v>-0.29999999999999982</v>
      </c>
      <c r="J19" s="188">
        <f>H19-F19</f>
        <v>-1.1000000000000005</v>
      </c>
    </row>
    <row r="20" spans="1:10" ht="15" customHeight="1">
      <c r="A20" s="412">
        <v>5</v>
      </c>
      <c r="B20" s="73" t="s">
        <v>130</v>
      </c>
      <c r="C20" s="53">
        <v>6.2</v>
      </c>
      <c r="D20" s="53">
        <v>5.2</v>
      </c>
      <c r="E20" s="53">
        <v>3.6</v>
      </c>
      <c r="F20" s="53">
        <v>2.9</v>
      </c>
      <c r="G20" s="53">
        <v>2.4</v>
      </c>
      <c r="H20" s="336">
        <f>'[1]bezrobotni ogółem'!J20</f>
        <v>2</v>
      </c>
      <c r="I20" s="187">
        <f>H20-G20</f>
        <v>-0.39999999999999991</v>
      </c>
      <c r="J20" s="188">
        <f>H20-F20</f>
        <v>-0.89999999999999991</v>
      </c>
    </row>
    <row r="21" spans="1:10" s="190" customFormat="1" ht="17.100000000000001" customHeight="1">
      <c r="A21" s="381" t="s">
        <v>1571</v>
      </c>
      <c r="B21" s="381"/>
      <c r="C21" s="240"/>
      <c r="D21" s="337"/>
      <c r="E21" s="337"/>
      <c r="F21" s="337"/>
      <c r="G21" s="41"/>
      <c r="H21" s="333">
        <f>'[1]bezrobotni ogółem'!J21</f>
        <v>9.8000000000000007</v>
      </c>
      <c r="I21" s="244"/>
      <c r="J21" s="340"/>
    </row>
    <row r="22" spans="1:10" s="190" customFormat="1" ht="17.100000000000001" customHeight="1">
      <c r="A22" s="420" t="s">
        <v>1572</v>
      </c>
      <c r="B22" s="420"/>
      <c r="C22" s="250"/>
      <c r="D22" s="338"/>
      <c r="E22" s="338"/>
      <c r="F22" s="338"/>
      <c r="G22" s="252"/>
      <c r="H22" s="334">
        <f>'[1]bezrobotni ogółem'!J22</f>
        <v>10.199999999999999</v>
      </c>
      <c r="I22" s="261"/>
      <c r="J22" s="341"/>
    </row>
    <row r="23" spans="1:10" ht="15" customHeight="1">
      <c r="A23" s="412">
        <v>1</v>
      </c>
      <c r="B23" s="73" t="s">
        <v>91</v>
      </c>
      <c r="C23" s="53">
        <v>16.600000000000001</v>
      </c>
      <c r="D23" s="53">
        <v>15.1</v>
      </c>
      <c r="E23" s="53">
        <v>14.2</v>
      </c>
      <c r="F23" s="53">
        <v>11.2</v>
      </c>
      <c r="G23" s="53">
        <v>10.8</v>
      </c>
      <c r="H23" s="336">
        <f>'[1]bezrobotni ogółem'!J23</f>
        <v>9.6999999999999993</v>
      </c>
      <c r="I23" s="187">
        <f>H23-G23</f>
        <v>-1.1000000000000014</v>
      </c>
      <c r="J23" s="188">
        <f>H23-F23</f>
        <v>-1.5</v>
      </c>
    </row>
    <row r="24" spans="1:10" ht="15" customHeight="1">
      <c r="A24" s="412">
        <v>2</v>
      </c>
      <c r="B24" s="73" t="s">
        <v>92</v>
      </c>
      <c r="C24" s="53">
        <v>15.3</v>
      </c>
      <c r="D24" s="53">
        <v>11.9</v>
      </c>
      <c r="E24" s="53">
        <v>10.7</v>
      </c>
      <c r="F24" s="53">
        <v>8.3000000000000007</v>
      </c>
      <c r="G24" s="53">
        <v>7</v>
      </c>
      <c r="H24" s="336">
        <f>'[1]bezrobotni ogółem'!J24</f>
        <v>6.5</v>
      </c>
      <c r="I24" s="187">
        <f>H24-G24</f>
        <v>-0.5</v>
      </c>
      <c r="J24" s="188">
        <f t="shared" ref="J24:J27" si="0">H24-F24</f>
        <v>-1.8000000000000007</v>
      </c>
    </row>
    <row r="25" spans="1:10" ht="15" customHeight="1">
      <c r="A25" s="412">
        <v>3</v>
      </c>
      <c r="B25" s="73" t="s">
        <v>93</v>
      </c>
      <c r="C25" s="53">
        <v>17.2</v>
      </c>
      <c r="D25" s="53">
        <v>14.8</v>
      </c>
      <c r="E25" s="53">
        <v>13.9</v>
      </c>
      <c r="F25" s="53">
        <v>10.9</v>
      </c>
      <c r="G25" s="53">
        <v>10.5</v>
      </c>
      <c r="H25" s="336">
        <f>'[1]bezrobotni ogółem'!J25</f>
        <v>10.5</v>
      </c>
      <c r="I25" s="187">
        <f>H25-G25</f>
        <v>0</v>
      </c>
      <c r="J25" s="188">
        <f t="shared" si="0"/>
        <v>-0.40000000000000036</v>
      </c>
    </row>
    <row r="26" spans="1:10" ht="15" customHeight="1">
      <c r="A26" s="412">
        <v>4</v>
      </c>
      <c r="B26" s="73" t="s">
        <v>128</v>
      </c>
      <c r="C26" s="53">
        <v>22.3</v>
      </c>
      <c r="D26" s="53">
        <v>21.7</v>
      </c>
      <c r="E26" s="53">
        <v>19.600000000000001</v>
      </c>
      <c r="F26" s="53">
        <v>18</v>
      </c>
      <c r="G26" s="53">
        <v>13.4</v>
      </c>
      <c r="H26" s="336">
        <f>'[1]bezrobotni ogółem'!J26</f>
        <v>13</v>
      </c>
      <c r="I26" s="187">
        <f>H26-G26</f>
        <v>-0.40000000000000036</v>
      </c>
      <c r="J26" s="188">
        <f>H26-F26</f>
        <v>-5</v>
      </c>
    </row>
    <row r="27" spans="1:10" ht="15" customHeight="1">
      <c r="A27" s="412">
        <v>5</v>
      </c>
      <c r="B27" s="73" t="s">
        <v>94</v>
      </c>
      <c r="C27" s="53">
        <v>21.4</v>
      </c>
      <c r="D27" s="53">
        <v>19.5</v>
      </c>
      <c r="E27" s="53">
        <v>18.100000000000001</v>
      </c>
      <c r="F27" s="53">
        <v>15.3</v>
      </c>
      <c r="G27" s="53">
        <v>15.3</v>
      </c>
      <c r="H27" s="336">
        <f>'[1]bezrobotni ogółem'!J27</f>
        <v>14.1</v>
      </c>
      <c r="I27" s="187">
        <f>H27-G27</f>
        <v>-1.2000000000000011</v>
      </c>
      <c r="J27" s="188">
        <f t="shared" si="0"/>
        <v>-1.2000000000000011</v>
      </c>
    </row>
    <row r="28" spans="1:10" s="21" customFormat="1" ht="17.100000000000001" customHeight="1">
      <c r="A28" s="420" t="s">
        <v>1558</v>
      </c>
      <c r="B28" s="420"/>
      <c r="C28" s="250"/>
      <c r="D28" s="338"/>
      <c r="E28" s="338"/>
      <c r="F28" s="338"/>
      <c r="G28" s="252"/>
      <c r="H28" s="334">
        <f>'[1]bezrobotni ogółem'!J28</f>
        <v>9.5</v>
      </c>
      <c r="I28" s="261"/>
      <c r="J28" s="341"/>
    </row>
    <row r="29" spans="1:10" ht="15" customHeight="1">
      <c r="A29" s="412">
        <v>1</v>
      </c>
      <c r="B29" s="73" t="s">
        <v>95</v>
      </c>
      <c r="C29" s="53">
        <v>23.7</v>
      </c>
      <c r="D29" s="53">
        <v>22.7</v>
      </c>
      <c r="E29" s="53">
        <v>19.600000000000001</v>
      </c>
      <c r="F29" s="53">
        <v>18.7</v>
      </c>
      <c r="G29" s="53">
        <v>18.3</v>
      </c>
      <c r="H29" s="336">
        <f>'[1]bezrobotni ogółem'!J29</f>
        <v>16.899999999999999</v>
      </c>
      <c r="I29" s="187">
        <f t="shared" ref="I29:I34" si="1">H29-G29</f>
        <v>-1.4000000000000021</v>
      </c>
      <c r="J29" s="188">
        <f t="shared" ref="J29" si="2">H29-F29</f>
        <v>-1.8000000000000007</v>
      </c>
    </row>
    <row r="30" spans="1:10" ht="15" customHeight="1">
      <c r="A30" s="412">
        <v>2</v>
      </c>
      <c r="B30" s="77" t="s">
        <v>96</v>
      </c>
      <c r="C30" s="53">
        <v>16.899999999999999</v>
      </c>
      <c r="D30" s="53">
        <v>14.8</v>
      </c>
      <c r="E30" s="53">
        <v>13.9</v>
      </c>
      <c r="F30" s="53">
        <v>12.5</v>
      </c>
      <c r="G30" s="53">
        <v>11.8</v>
      </c>
      <c r="H30" s="336">
        <f>'[1]bezrobotni ogółem'!J30</f>
        <v>10.5</v>
      </c>
      <c r="I30" s="187">
        <f t="shared" si="1"/>
        <v>-1.3000000000000007</v>
      </c>
      <c r="J30" s="188">
        <f>H30-F30</f>
        <v>-2</v>
      </c>
    </row>
    <row r="31" spans="1:10" ht="15" customHeight="1">
      <c r="A31" s="412">
        <v>3</v>
      </c>
      <c r="B31" s="73" t="s">
        <v>98</v>
      </c>
      <c r="C31" s="53">
        <v>15.8</v>
      </c>
      <c r="D31" s="53">
        <v>13.7</v>
      </c>
      <c r="E31" s="53">
        <v>12.4</v>
      </c>
      <c r="F31" s="53">
        <v>10.7</v>
      </c>
      <c r="G31" s="53">
        <v>9.8000000000000007</v>
      </c>
      <c r="H31" s="336">
        <f>'[1]bezrobotni ogółem'!J31</f>
        <v>9.3000000000000007</v>
      </c>
      <c r="I31" s="187">
        <f t="shared" si="1"/>
        <v>-0.5</v>
      </c>
      <c r="J31" s="188">
        <f>H31-F31</f>
        <v>-1.3999999999999986</v>
      </c>
    </row>
    <row r="32" spans="1:10" ht="15" customHeight="1">
      <c r="A32" s="412">
        <v>4</v>
      </c>
      <c r="B32" s="73" t="s">
        <v>99</v>
      </c>
      <c r="C32" s="53">
        <v>15.9</v>
      </c>
      <c r="D32" s="53">
        <v>14.1</v>
      </c>
      <c r="E32" s="53">
        <v>12.3</v>
      </c>
      <c r="F32" s="53">
        <v>10.5</v>
      </c>
      <c r="G32" s="53">
        <v>9.8000000000000007</v>
      </c>
      <c r="H32" s="336">
        <f>'[1]bezrobotni ogółem'!J32</f>
        <v>9.1999999999999993</v>
      </c>
      <c r="I32" s="187">
        <f t="shared" si="1"/>
        <v>-0.60000000000000142</v>
      </c>
      <c r="J32" s="188">
        <f>H32-F32</f>
        <v>-1.3000000000000007</v>
      </c>
    </row>
    <row r="33" spans="1:10" ht="15" customHeight="1">
      <c r="A33" s="412">
        <v>5</v>
      </c>
      <c r="B33" s="73" t="s">
        <v>133</v>
      </c>
      <c r="C33" s="53">
        <v>12.2</v>
      </c>
      <c r="D33" s="53">
        <v>9.5</v>
      </c>
      <c r="E33" s="53">
        <v>8</v>
      </c>
      <c r="F33" s="53">
        <v>5.8</v>
      </c>
      <c r="G33" s="53">
        <v>5.3</v>
      </c>
      <c r="H33" s="336">
        <f>'[1]bezrobotni ogółem'!J33</f>
        <v>4.2</v>
      </c>
      <c r="I33" s="187">
        <f t="shared" si="1"/>
        <v>-1.0999999999999996</v>
      </c>
      <c r="J33" s="188">
        <f>H33-F33</f>
        <v>-1.5999999999999996</v>
      </c>
    </row>
    <row r="34" spans="1:10" s="21" customFormat="1" ht="15" customHeight="1">
      <c r="A34" s="412">
        <v>6</v>
      </c>
      <c r="B34" s="75" t="s">
        <v>97</v>
      </c>
      <c r="C34" s="61">
        <v>14.9</v>
      </c>
      <c r="D34" s="61">
        <v>13.9</v>
      </c>
      <c r="E34" s="61">
        <v>12.5</v>
      </c>
      <c r="F34" s="61">
        <v>11.2</v>
      </c>
      <c r="G34" s="61">
        <v>10.4</v>
      </c>
      <c r="H34" s="335">
        <f>'[1]bezrobotni ogółem'!J34</f>
        <v>9.4</v>
      </c>
      <c r="I34" s="187">
        <f t="shared" si="1"/>
        <v>-1</v>
      </c>
      <c r="J34" s="188">
        <f>H34-F34</f>
        <v>-1.7999999999999989</v>
      </c>
    </row>
    <row r="35" spans="1:10" s="21" customFormat="1" ht="17.100000000000001" customHeight="1">
      <c r="A35" s="420" t="s">
        <v>1559</v>
      </c>
      <c r="B35" s="420"/>
      <c r="C35" s="250"/>
      <c r="D35" s="338"/>
      <c r="E35" s="338"/>
      <c r="F35" s="338"/>
      <c r="G35" s="252"/>
      <c r="H35" s="334">
        <f>'[1]bezrobotni ogółem'!J35</f>
        <v>13.8</v>
      </c>
      <c r="I35" s="261"/>
      <c r="J35" s="341"/>
    </row>
    <row r="36" spans="1:10" ht="15" customHeight="1">
      <c r="A36" s="412">
        <v>1</v>
      </c>
      <c r="B36" s="73" t="s">
        <v>104</v>
      </c>
      <c r="C36" s="53">
        <v>13.1</v>
      </c>
      <c r="D36" s="53">
        <v>10.9</v>
      </c>
      <c r="E36" s="53">
        <v>10</v>
      </c>
      <c r="F36" s="53">
        <v>8.5</v>
      </c>
      <c r="G36" s="53">
        <v>8.1999999999999993</v>
      </c>
      <c r="H36" s="336">
        <f>'[1]bezrobotni ogółem'!J36</f>
        <v>7.5</v>
      </c>
      <c r="I36" s="187">
        <f t="shared" ref="I36:I42" si="3">H36-G36</f>
        <v>-0.69999999999999929</v>
      </c>
      <c r="J36" s="188">
        <f t="shared" ref="J36:J42" si="4">H36-F36</f>
        <v>-1</v>
      </c>
    </row>
    <row r="37" spans="1:10" ht="15" customHeight="1">
      <c r="A37" s="412">
        <v>2</v>
      </c>
      <c r="B37" s="73" t="s">
        <v>105</v>
      </c>
      <c r="C37" s="53">
        <v>16.7</v>
      </c>
      <c r="D37" s="53">
        <v>14.4</v>
      </c>
      <c r="E37" s="53">
        <v>13.2</v>
      </c>
      <c r="F37" s="53">
        <v>11.3</v>
      </c>
      <c r="G37" s="53">
        <v>11.2</v>
      </c>
      <c r="H37" s="336">
        <f>'[1]bezrobotni ogółem'!J37</f>
        <v>10</v>
      </c>
      <c r="I37" s="187">
        <f t="shared" si="3"/>
        <v>-1.1999999999999993</v>
      </c>
      <c r="J37" s="188">
        <f t="shared" si="4"/>
        <v>-1.3000000000000007</v>
      </c>
    </row>
    <row r="38" spans="1:10" ht="15" customHeight="1">
      <c r="A38" s="412">
        <v>3</v>
      </c>
      <c r="B38" s="73" t="s">
        <v>106</v>
      </c>
      <c r="C38" s="53">
        <v>14.2</v>
      </c>
      <c r="D38" s="53">
        <v>13.1</v>
      </c>
      <c r="E38" s="53">
        <v>12.2</v>
      </c>
      <c r="F38" s="53">
        <v>10.8</v>
      </c>
      <c r="G38" s="53">
        <v>11</v>
      </c>
      <c r="H38" s="336">
        <f>'[1]bezrobotni ogółem'!J38</f>
        <v>9.6</v>
      </c>
      <c r="I38" s="187">
        <f t="shared" si="3"/>
        <v>-1.4000000000000004</v>
      </c>
      <c r="J38" s="188">
        <f t="shared" si="4"/>
        <v>-1.2000000000000011</v>
      </c>
    </row>
    <row r="39" spans="1:10" ht="15" customHeight="1">
      <c r="A39" s="412">
        <v>4</v>
      </c>
      <c r="B39" s="73" t="s">
        <v>137</v>
      </c>
      <c r="C39" s="53">
        <v>25.3</v>
      </c>
      <c r="D39" s="53">
        <v>23.3</v>
      </c>
      <c r="E39" s="53">
        <v>22.2</v>
      </c>
      <c r="F39" s="53">
        <v>19.8</v>
      </c>
      <c r="G39" s="53">
        <v>19.5</v>
      </c>
      <c r="H39" s="336">
        <f>'[1]bezrobotni ogółem'!J39</f>
        <v>18.600000000000001</v>
      </c>
      <c r="I39" s="187">
        <f t="shared" si="3"/>
        <v>-0.89999999999999858</v>
      </c>
      <c r="J39" s="188">
        <f t="shared" si="4"/>
        <v>-1.1999999999999993</v>
      </c>
    </row>
    <row r="40" spans="1:10" ht="15" customHeight="1">
      <c r="A40" s="412">
        <v>5</v>
      </c>
      <c r="B40" s="77" t="s">
        <v>108</v>
      </c>
      <c r="C40" s="53">
        <v>28.6</v>
      </c>
      <c r="D40" s="53">
        <v>25.5</v>
      </c>
      <c r="E40" s="53">
        <v>23.2</v>
      </c>
      <c r="F40" s="53">
        <v>20.399999999999999</v>
      </c>
      <c r="G40" s="53">
        <v>19</v>
      </c>
      <c r="H40" s="336">
        <f>'[1]bezrobotni ogółem'!J40</f>
        <v>17.8</v>
      </c>
      <c r="I40" s="187">
        <f t="shared" si="3"/>
        <v>-1.1999999999999993</v>
      </c>
      <c r="J40" s="188">
        <f t="shared" si="4"/>
        <v>-2.5999999999999979</v>
      </c>
    </row>
    <row r="41" spans="1:10" ht="15" customHeight="1">
      <c r="A41" s="412">
        <v>6</v>
      </c>
      <c r="B41" s="73" t="s">
        <v>110</v>
      </c>
      <c r="C41" s="53">
        <v>35.799999999999997</v>
      </c>
      <c r="D41" s="53">
        <v>31.8</v>
      </c>
      <c r="E41" s="53">
        <v>28</v>
      </c>
      <c r="F41" s="53">
        <v>25.9</v>
      </c>
      <c r="G41" s="53">
        <v>25.8</v>
      </c>
      <c r="H41" s="336">
        <f>'[1]bezrobotni ogółem'!J41</f>
        <v>23.4</v>
      </c>
      <c r="I41" s="187">
        <f t="shared" si="3"/>
        <v>-2.4000000000000021</v>
      </c>
      <c r="J41" s="188">
        <f t="shared" si="4"/>
        <v>-2.5</v>
      </c>
    </row>
    <row r="42" spans="1:10" ht="15" customHeight="1">
      <c r="A42" s="412">
        <v>7</v>
      </c>
      <c r="B42" s="73" t="s">
        <v>114</v>
      </c>
      <c r="C42" s="53">
        <v>19.399999999999999</v>
      </c>
      <c r="D42" s="53">
        <v>18.100000000000001</v>
      </c>
      <c r="E42" s="53">
        <v>15.5</v>
      </c>
      <c r="F42" s="53">
        <v>11.9</v>
      </c>
      <c r="G42" s="53">
        <v>11.8</v>
      </c>
      <c r="H42" s="336">
        <f>'[1]bezrobotni ogółem'!J42</f>
        <v>10.3</v>
      </c>
      <c r="I42" s="187">
        <f t="shared" si="3"/>
        <v>-1.5</v>
      </c>
      <c r="J42" s="188">
        <f t="shared" si="4"/>
        <v>-1.5999999999999996</v>
      </c>
    </row>
    <row r="43" spans="1:10" s="21" customFormat="1" ht="15" customHeight="1">
      <c r="A43" s="412">
        <v>8</v>
      </c>
      <c r="B43" s="75" t="s">
        <v>138</v>
      </c>
      <c r="C43" s="61">
        <v>21.6</v>
      </c>
      <c r="D43" s="61">
        <v>19.2</v>
      </c>
      <c r="E43" s="61">
        <v>17.3</v>
      </c>
      <c r="F43" s="61">
        <v>14.9</v>
      </c>
      <c r="G43" s="61">
        <v>13.2</v>
      </c>
      <c r="H43" s="335">
        <f>'[1]bezrobotni ogółem'!J43</f>
        <v>12.3</v>
      </c>
      <c r="I43" s="187">
        <f t="shared" ref="I43" si="5">H43-G43</f>
        <v>-0.89999999999999858</v>
      </c>
      <c r="J43" s="188">
        <f t="shared" ref="J43" si="6">H43-F43</f>
        <v>-2.5999999999999996</v>
      </c>
    </row>
    <row r="44" spans="1:10" s="190" customFormat="1" ht="17.100000000000001" customHeight="1">
      <c r="A44" s="420" t="s">
        <v>1566</v>
      </c>
      <c r="B44" s="420"/>
      <c r="C44" s="250"/>
      <c r="D44" s="338"/>
      <c r="E44" s="338"/>
      <c r="F44" s="338"/>
      <c r="G44" s="252"/>
      <c r="H44" s="334">
        <f>'[1]bezrobotni ogółem'!J44</f>
        <v>10.3</v>
      </c>
      <c r="I44" s="261"/>
      <c r="J44" s="341"/>
    </row>
    <row r="45" spans="1:10" ht="15" customHeight="1">
      <c r="A45" s="412">
        <v>1</v>
      </c>
      <c r="B45" s="73" t="s">
        <v>100</v>
      </c>
      <c r="C45" s="53">
        <v>21.3</v>
      </c>
      <c r="D45" s="53">
        <v>18.5</v>
      </c>
      <c r="E45" s="53">
        <v>17.8</v>
      </c>
      <c r="F45" s="53">
        <v>16</v>
      </c>
      <c r="G45" s="53">
        <v>16.3</v>
      </c>
      <c r="H45" s="336">
        <f>'[1]bezrobotni ogółem'!J45</f>
        <v>13.8</v>
      </c>
      <c r="I45" s="187">
        <f>H45-G45</f>
        <v>-2.5</v>
      </c>
      <c r="J45" s="188">
        <f t="shared" ref="J45:J47" si="7">H45-F45</f>
        <v>-2.1999999999999993</v>
      </c>
    </row>
    <row r="46" spans="1:10" s="391" customFormat="1" ht="15" customHeight="1">
      <c r="A46" s="62">
        <v>2</v>
      </c>
      <c r="B46" s="77" t="s">
        <v>101</v>
      </c>
      <c r="C46" s="53">
        <v>20.399999999999999</v>
      </c>
      <c r="D46" s="53">
        <v>17.600000000000001</v>
      </c>
      <c r="E46" s="53">
        <v>15.8</v>
      </c>
      <c r="F46" s="53">
        <v>13.3</v>
      </c>
      <c r="G46" s="53">
        <v>13</v>
      </c>
      <c r="H46" s="336">
        <f>'[1]bezrobotni ogółem'!J46</f>
        <v>11.7</v>
      </c>
      <c r="I46" s="187">
        <f>H46-G46</f>
        <v>-1.3000000000000007</v>
      </c>
      <c r="J46" s="188">
        <f t="shared" si="7"/>
        <v>-1.6000000000000014</v>
      </c>
    </row>
    <row r="47" spans="1:10" ht="15" customHeight="1">
      <c r="A47" s="412">
        <v>3</v>
      </c>
      <c r="B47" s="73" t="s">
        <v>103</v>
      </c>
      <c r="C47" s="53">
        <v>22.5</v>
      </c>
      <c r="D47" s="53">
        <v>21</v>
      </c>
      <c r="E47" s="53">
        <v>19.899999999999999</v>
      </c>
      <c r="F47" s="53">
        <v>17.600000000000001</v>
      </c>
      <c r="G47" s="53">
        <v>17.3</v>
      </c>
      <c r="H47" s="336">
        <f>'[1]bezrobotni ogółem'!J47</f>
        <v>16.2</v>
      </c>
      <c r="I47" s="187">
        <f>H47-G47</f>
        <v>-1.1000000000000014</v>
      </c>
      <c r="J47" s="188">
        <f t="shared" si="7"/>
        <v>-1.4000000000000021</v>
      </c>
    </row>
    <row r="48" spans="1:10" s="190" customFormat="1" ht="15" customHeight="1">
      <c r="A48" s="62">
        <v>4</v>
      </c>
      <c r="B48" s="75" t="s">
        <v>102</v>
      </c>
      <c r="C48" s="61">
        <v>12</v>
      </c>
      <c r="D48" s="61">
        <v>11</v>
      </c>
      <c r="E48" s="61">
        <v>9.1999999999999993</v>
      </c>
      <c r="F48" s="61">
        <v>7.8</v>
      </c>
      <c r="G48" s="61">
        <v>7.2</v>
      </c>
      <c r="H48" s="335">
        <f>'[1]bezrobotni ogółem'!J48</f>
        <v>6.7</v>
      </c>
      <c r="I48" s="187">
        <f>H48-G48</f>
        <v>-0.5</v>
      </c>
      <c r="J48" s="188">
        <f>H48-F48</f>
        <v>-1.0999999999999996</v>
      </c>
    </row>
    <row r="49" spans="1:10" s="21" customFormat="1" ht="17.100000000000001" customHeight="1">
      <c r="A49" s="420" t="s">
        <v>1560</v>
      </c>
      <c r="B49" s="420"/>
      <c r="C49" s="338"/>
      <c r="D49" s="338"/>
      <c r="E49" s="338"/>
      <c r="F49" s="338"/>
      <c r="G49" s="252"/>
      <c r="H49" s="334">
        <f>'[1]bezrobotni ogółem'!J49</f>
        <v>6.4</v>
      </c>
      <c r="I49" s="261"/>
      <c r="J49" s="341"/>
    </row>
    <row r="50" spans="1:10" ht="15" customHeight="1">
      <c r="A50" s="342">
        <v>1</v>
      </c>
      <c r="B50" s="73" t="s">
        <v>119</v>
      </c>
      <c r="C50" s="53">
        <v>14.7</v>
      </c>
      <c r="D50" s="53">
        <v>13.7</v>
      </c>
      <c r="E50" s="53">
        <v>12.5</v>
      </c>
      <c r="F50" s="53">
        <v>10.199999999999999</v>
      </c>
      <c r="G50" s="53">
        <v>10</v>
      </c>
      <c r="H50" s="336">
        <f>'[1]bezrobotni ogółem'!J50</f>
        <v>9.1</v>
      </c>
      <c r="I50" s="187">
        <f t="shared" ref="I50:I55" si="8">H50-G50</f>
        <v>-0.90000000000000036</v>
      </c>
      <c r="J50" s="188">
        <f>H50-F50</f>
        <v>-1.0999999999999996</v>
      </c>
    </row>
    <row r="51" spans="1:10" ht="15" customHeight="1">
      <c r="A51" s="412">
        <v>2</v>
      </c>
      <c r="B51" s="73" t="s">
        <v>139</v>
      </c>
      <c r="C51" s="53">
        <v>10</v>
      </c>
      <c r="D51" s="53">
        <v>9.3000000000000007</v>
      </c>
      <c r="E51" s="53">
        <v>8.3000000000000007</v>
      </c>
      <c r="F51" s="53">
        <v>6.4</v>
      </c>
      <c r="G51" s="53">
        <v>6.3</v>
      </c>
      <c r="H51" s="336">
        <f>'[1]bezrobotni ogółem'!J51</f>
        <v>5.0999999999999996</v>
      </c>
      <c r="I51" s="187">
        <f t="shared" si="8"/>
        <v>-1.2000000000000002</v>
      </c>
      <c r="J51" s="188">
        <f>H51-F51</f>
        <v>-1.3000000000000007</v>
      </c>
    </row>
    <row r="52" spans="1:10" ht="15" customHeight="1">
      <c r="A52" s="412">
        <v>3</v>
      </c>
      <c r="B52" s="77" t="s">
        <v>116</v>
      </c>
      <c r="C52" s="53">
        <v>11.4</v>
      </c>
      <c r="D52" s="53">
        <v>8.8000000000000007</v>
      </c>
      <c r="E52" s="53">
        <v>7.6</v>
      </c>
      <c r="F52" s="53">
        <v>6.8</v>
      </c>
      <c r="G52" s="53">
        <v>6.2</v>
      </c>
      <c r="H52" s="336">
        <f>'[1]bezrobotni ogółem'!J52</f>
        <v>5.4</v>
      </c>
      <c r="I52" s="187">
        <f t="shared" si="8"/>
        <v>-0.79999999999999982</v>
      </c>
      <c r="J52" s="188">
        <f t="shared" ref="J52:J53" si="9">H52-F52</f>
        <v>-1.3999999999999995</v>
      </c>
    </row>
    <row r="53" spans="1:10" ht="15" customHeight="1">
      <c r="A53" s="342">
        <v>4</v>
      </c>
      <c r="B53" s="73" t="s">
        <v>118</v>
      </c>
      <c r="C53" s="53">
        <v>10.7</v>
      </c>
      <c r="D53" s="53">
        <v>9.5</v>
      </c>
      <c r="E53" s="53">
        <v>8.1</v>
      </c>
      <c r="F53" s="53">
        <v>6.6</v>
      </c>
      <c r="G53" s="53">
        <v>6.4</v>
      </c>
      <c r="H53" s="336">
        <f>'[1]bezrobotni ogółem'!J53</f>
        <v>5.5</v>
      </c>
      <c r="I53" s="187">
        <f t="shared" si="8"/>
        <v>-0.90000000000000036</v>
      </c>
      <c r="J53" s="188">
        <f t="shared" si="9"/>
        <v>-1.0999999999999996</v>
      </c>
    </row>
    <row r="54" spans="1:10" ht="15" customHeight="1">
      <c r="A54" s="412">
        <v>5</v>
      </c>
      <c r="B54" s="73" t="s">
        <v>131</v>
      </c>
      <c r="C54" s="53">
        <v>14.7</v>
      </c>
      <c r="D54" s="53">
        <v>12.5</v>
      </c>
      <c r="E54" s="53">
        <v>10.5</v>
      </c>
      <c r="F54" s="53">
        <v>8.9</v>
      </c>
      <c r="G54" s="53">
        <v>7.2</v>
      </c>
      <c r="H54" s="336">
        <f>'[1]bezrobotni ogółem'!J54</f>
        <v>6.3</v>
      </c>
      <c r="I54" s="187">
        <f t="shared" si="8"/>
        <v>-0.90000000000000036</v>
      </c>
      <c r="J54" s="188">
        <f>H54-F54</f>
        <v>-2.6000000000000005</v>
      </c>
    </row>
    <row r="55" spans="1:10" s="21" customFormat="1" ht="15" customHeight="1">
      <c r="A55" s="412">
        <v>6</v>
      </c>
      <c r="B55" s="75" t="s">
        <v>140</v>
      </c>
      <c r="C55" s="61">
        <v>10.6</v>
      </c>
      <c r="D55" s="61">
        <v>8.1999999999999993</v>
      </c>
      <c r="E55" s="61">
        <v>7.5</v>
      </c>
      <c r="F55" s="61">
        <v>6.3</v>
      </c>
      <c r="G55" s="61">
        <v>5.4</v>
      </c>
      <c r="H55" s="335">
        <f>'[1]bezrobotni ogółem'!J55</f>
        <v>5.0999999999999996</v>
      </c>
      <c r="I55" s="187">
        <f t="shared" si="8"/>
        <v>-0.30000000000000071</v>
      </c>
      <c r="J55" s="188">
        <f>H55-F55</f>
        <v>-1.2000000000000002</v>
      </c>
    </row>
    <row r="56" spans="1:10" s="21" customFormat="1" ht="17.100000000000001" customHeight="1">
      <c r="A56" s="420" t="s">
        <v>1561</v>
      </c>
      <c r="B56" s="420"/>
      <c r="C56" s="338"/>
      <c r="D56" s="338"/>
      <c r="E56" s="338"/>
      <c r="F56" s="338"/>
      <c r="G56" s="252"/>
      <c r="H56" s="334">
        <f>'[1]bezrobotni ogółem'!J56</f>
        <v>5.5</v>
      </c>
      <c r="I56" s="261"/>
      <c r="J56" s="341"/>
    </row>
    <row r="57" spans="1:10" ht="15" customHeight="1">
      <c r="A57" s="412">
        <v>1</v>
      </c>
      <c r="B57" s="73" t="s">
        <v>121</v>
      </c>
      <c r="C57" s="53">
        <v>7.2</v>
      </c>
      <c r="D57" s="53">
        <v>5.3</v>
      </c>
      <c r="E57" s="53">
        <v>4.4000000000000004</v>
      </c>
      <c r="F57" s="53">
        <v>2.7</v>
      </c>
      <c r="G57" s="53">
        <v>2.4</v>
      </c>
      <c r="H57" s="336">
        <f>'[1]bezrobotni ogółem'!J57</f>
        <v>2.2999999999999998</v>
      </c>
      <c r="I57" s="187">
        <f t="shared" ref="I57:I59" si="10">H57-G57</f>
        <v>-0.10000000000000009</v>
      </c>
      <c r="J57" s="188">
        <f t="shared" ref="J57:J59" si="11">H57-F57</f>
        <v>-0.40000000000000036</v>
      </c>
    </row>
    <row r="58" spans="1:10" ht="15" customHeight="1">
      <c r="A58" s="412">
        <v>2</v>
      </c>
      <c r="B58" s="73" t="s">
        <v>129</v>
      </c>
      <c r="C58" s="53">
        <v>11</v>
      </c>
      <c r="D58" s="53">
        <v>9.5</v>
      </c>
      <c r="E58" s="53">
        <v>8.4</v>
      </c>
      <c r="F58" s="53">
        <v>7.2</v>
      </c>
      <c r="G58" s="53">
        <v>6.7</v>
      </c>
      <c r="H58" s="336">
        <f>'[1]bezrobotni ogółem'!J58</f>
        <v>6.1</v>
      </c>
      <c r="I58" s="187">
        <f t="shared" si="10"/>
        <v>-0.60000000000000053</v>
      </c>
      <c r="J58" s="188">
        <f t="shared" si="11"/>
        <v>-1.1000000000000005</v>
      </c>
    </row>
    <row r="59" spans="1:10" ht="15" customHeight="1">
      <c r="A59" s="412">
        <v>3</v>
      </c>
      <c r="B59" s="73" t="s">
        <v>134</v>
      </c>
      <c r="C59" s="53">
        <v>16.100000000000001</v>
      </c>
      <c r="D59" s="53">
        <v>14.7</v>
      </c>
      <c r="E59" s="53">
        <v>13.5</v>
      </c>
      <c r="F59" s="53">
        <v>11.7</v>
      </c>
      <c r="G59" s="53">
        <v>11</v>
      </c>
      <c r="H59" s="336">
        <f>'[1]bezrobotni ogółem'!J59</f>
        <v>10.4</v>
      </c>
      <c r="I59" s="187">
        <f t="shared" si="10"/>
        <v>-0.59999999999999964</v>
      </c>
      <c r="J59" s="188">
        <f t="shared" si="11"/>
        <v>-1.2999999999999989</v>
      </c>
    </row>
    <row r="60" spans="1:10">
      <c r="B60" s="411"/>
    </row>
    <row r="61" spans="1:10">
      <c r="C61" s="36"/>
      <c r="D61" s="36"/>
      <c r="E61" s="36"/>
      <c r="F61" s="36"/>
      <c r="G61" s="36"/>
      <c r="H61" s="36"/>
      <c r="I61" s="36"/>
      <c r="J61" s="36"/>
    </row>
  </sheetData>
  <mergeCells count="22">
    <mergeCell ref="I3:J3"/>
    <mergeCell ref="A1:J1"/>
    <mergeCell ref="A2:J2"/>
    <mergeCell ref="C3:C4"/>
    <mergeCell ref="D3:D4"/>
    <mergeCell ref="H3:H4"/>
    <mergeCell ref="F3:F4"/>
    <mergeCell ref="A3:A4"/>
    <mergeCell ref="B3:B4"/>
    <mergeCell ref="E3:E4"/>
    <mergeCell ref="A8:B8"/>
    <mergeCell ref="A10:B10"/>
    <mergeCell ref="A15:B15"/>
    <mergeCell ref="A22:B22"/>
    <mergeCell ref="G3:G4"/>
    <mergeCell ref="A6:B6"/>
    <mergeCell ref="A5:B5"/>
    <mergeCell ref="A44:B44"/>
    <mergeCell ref="A28:B28"/>
    <mergeCell ref="A35:B35"/>
    <mergeCell ref="A49:B49"/>
    <mergeCell ref="A56:B56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paperSize="9" scale="76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opLeftCell="A13" zoomScale="75" zoomScaleNormal="75" workbookViewId="0">
      <selection activeCell="S16" sqref="S16"/>
    </sheetView>
  </sheetViews>
  <sheetFormatPr defaultRowHeight="12.75"/>
  <cols>
    <col min="1" max="1" width="3.28515625" style="7" customWidth="1"/>
    <col min="2" max="2" width="19.85546875" style="7" customWidth="1"/>
    <col min="3" max="3" width="7.28515625" style="7" customWidth="1"/>
    <col min="4" max="4" width="8.28515625" style="7" customWidth="1"/>
    <col min="5" max="6" width="7.28515625" style="7" customWidth="1"/>
    <col min="7" max="8" width="6.140625" style="7" customWidth="1"/>
    <col min="9" max="9" width="5.140625" style="7" customWidth="1"/>
    <col min="10" max="10" width="5.28515625" style="7" customWidth="1"/>
    <col min="11" max="11" width="5.7109375" style="7" customWidth="1"/>
    <col min="12" max="12" width="9.42578125" style="7" customWidth="1"/>
    <col min="13" max="13" width="4.42578125" style="7" customWidth="1"/>
    <col min="14" max="14" width="7.28515625" style="7" customWidth="1"/>
    <col min="15" max="15" width="8.42578125" style="7" customWidth="1"/>
    <col min="16" max="16" width="8.85546875" style="7" customWidth="1"/>
    <col min="17" max="18" width="11.85546875" style="7" customWidth="1"/>
    <col min="19" max="19" width="10.85546875" style="7" customWidth="1"/>
    <col min="20" max="16384" width="9.140625" style="7"/>
  </cols>
  <sheetData>
    <row r="1" spans="1:19" ht="15.75">
      <c r="A1" s="537" t="s">
        <v>248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</row>
    <row r="2" spans="1:19" ht="21.75" customHeight="1">
      <c r="A2" s="444" t="s">
        <v>1496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</row>
    <row r="3" spans="1:19" ht="13.5" customHeight="1">
      <c r="A3" s="441" t="s">
        <v>85</v>
      </c>
      <c r="B3" s="485" t="s">
        <v>86</v>
      </c>
      <c r="C3" s="539" t="s">
        <v>249</v>
      </c>
      <c r="D3" s="541" t="s">
        <v>293</v>
      </c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</row>
    <row r="4" spans="1:19" ht="12.75" customHeight="1">
      <c r="A4" s="441"/>
      <c r="B4" s="485"/>
      <c r="C4" s="539"/>
      <c r="D4" s="539" t="s">
        <v>250</v>
      </c>
      <c r="E4" s="539" t="s">
        <v>251</v>
      </c>
      <c r="F4" s="539" t="s">
        <v>252</v>
      </c>
      <c r="G4" s="539" t="s">
        <v>253</v>
      </c>
      <c r="H4" s="539" t="s">
        <v>254</v>
      </c>
      <c r="I4" s="539" t="s">
        <v>255</v>
      </c>
      <c r="J4" s="539" t="s">
        <v>256</v>
      </c>
      <c r="K4" s="539" t="s">
        <v>257</v>
      </c>
      <c r="L4" s="539" t="s">
        <v>258</v>
      </c>
      <c r="M4" s="539" t="s">
        <v>259</v>
      </c>
      <c r="N4" s="539" t="s">
        <v>260</v>
      </c>
      <c r="O4" s="539" t="s">
        <v>261</v>
      </c>
      <c r="P4" s="539" t="s">
        <v>262</v>
      </c>
      <c r="Q4" s="539" t="s">
        <v>263</v>
      </c>
      <c r="R4" s="539" t="s">
        <v>264</v>
      </c>
      <c r="S4" s="539" t="s">
        <v>265</v>
      </c>
    </row>
    <row r="5" spans="1:19" ht="87" customHeight="1">
      <c r="A5" s="441"/>
      <c r="B5" s="441"/>
      <c r="C5" s="540"/>
      <c r="D5" s="540"/>
      <c r="E5" s="540"/>
      <c r="F5" s="540"/>
      <c r="G5" s="540"/>
      <c r="H5" s="539"/>
      <c r="I5" s="539"/>
      <c r="J5" s="539"/>
      <c r="K5" s="539"/>
      <c r="L5" s="539"/>
      <c r="M5" s="540"/>
      <c r="N5" s="539"/>
      <c r="O5" s="539"/>
      <c r="P5" s="539"/>
      <c r="Q5" s="539"/>
      <c r="R5" s="542"/>
      <c r="S5" s="542"/>
    </row>
    <row r="6" spans="1:19" ht="33" customHeight="1">
      <c r="A6" s="560" t="s">
        <v>266</v>
      </c>
      <c r="B6" s="560"/>
      <c r="C6" s="194">
        <f>SUM(C7+C21)</f>
        <v>2815</v>
      </c>
      <c r="D6" s="194">
        <f t="shared" ref="D6:S6" si="0">SUM(D7+D21)</f>
        <v>1808</v>
      </c>
      <c r="E6" s="194">
        <f t="shared" si="0"/>
        <v>2475</v>
      </c>
      <c r="F6" s="194">
        <f t="shared" si="0"/>
        <v>931</v>
      </c>
      <c r="G6" s="194">
        <f t="shared" si="0"/>
        <v>755</v>
      </c>
      <c r="H6" s="194">
        <f t="shared" si="0"/>
        <v>517</v>
      </c>
      <c r="I6" s="194">
        <f t="shared" si="0"/>
        <v>52</v>
      </c>
      <c r="J6" s="194">
        <f t="shared" si="0"/>
        <v>5</v>
      </c>
      <c r="K6" s="194">
        <f t="shared" si="0"/>
        <v>10</v>
      </c>
      <c r="L6" s="194">
        <f t="shared" si="0"/>
        <v>6</v>
      </c>
      <c r="M6" s="194">
        <f t="shared" si="0"/>
        <v>48</v>
      </c>
      <c r="N6" s="194">
        <f t="shared" si="0"/>
        <v>49</v>
      </c>
      <c r="O6" s="194">
        <f t="shared" si="0"/>
        <v>31</v>
      </c>
      <c r="P6" s="194">
        <f t="shared" si="0"/>
        <v>0</v>
      </c>
      <c r="Q6" s="194">
        <f t="shared" si="0"/>
        <v>55</v>
      </c>
      <c r="R6" s="194">
        <f t="shared" si="0"/>
        <v>256</v>
      </c>
      <c r="S6" s="194">
        <f t="shared" si="0"/>
        <v>15</v>
      </c>
    </row>
    <row r="7" spans="1:19" ht="23.25" customHeight="1">
      <c r="A7" s="548" t="s">
        <v>1552</v>
      </c>
      <c r="B7" s="548"/>
      <c r="C7" s="44">
        <f>SUM(C8+C10+C15)</f>
        <v>1011</v>
      </c>
      <c r="D7" s="44">
        <f t="shared" ref="D7:S7" si="1">SUM(D8+D10+D15)</f>
        <v>615</v>
      </c>
      <c r="E7" s="44">
        <f t="shared" si="1"/>
        <v>910</v>
      </c>
      <c r="F7" s="44">
        <f t="shared" si="1"/>
        <v>166</v>
      </c>
      <c r="G7" s="44">
        <f t="shared" si="1"/>
        <v>270</v>
      </c>
      <c r="H7" s="44">
        <f t="shared" si="1"/>
        <v>170</v>
      </c>
      <c r="I7" s="44">
        <f t="shared" si="1"/>
        <v>11</v>
      </c>
      <c r="J7" s="44">
        <f t="shared" si="1"/>
        <v>0</v>
      </c>
      <c r="K7" s="44">
        <f t="shared" si="1"/>
        <v>1</v>
      </c>
      <c r="L7" s="44">
        <f t="shared" si="1"/>
        <v>0</v>
      </c>
      <c r="M7" s="44">
        <f t="shared" si="1"/>
        <v>19</v>
      </c>
      <c r="N7" s="44">
        <f t="shared" si="1"/>
        <v>11</v>
      </c>
      <c r="O7" s="44">
        <f t="shared" si="1"/>
        <v>12</v>
      </c>
      <c r="P7" s="44">
        <f t="shared" si="1"/>
        <v>0</v>
      </c>
      <c r="Q7" s="44">
        <f t="shared" si="1"/>
        <v>5</v>
      </c>
      <c r="R7" s="44">
        <f t="shared" si="1"/>
        <v>82</v>
      </c>
      <c r="S7" s="44">
        <f t="shared" si="1"/>
        <v>2</v>
      </c>
    </row>
    <row r="8" spans="1:19">
      <c r="A8" s="549" t="s">
        <v>1562</v>
      </c>
      <c r="B8" s="549"/>
      <c r="C8" s="254">
        <f>SUM(C9)</f>
        <v>581</v>
      </c>
      <c r="D8" s="254">
        <f t="shared" ref="D8:S8" si="2">SUM(D9)</f>
        <v>336</v>
      </c>
      <c r="E8" s="254">
        <f t="shared" si="2"/>
        <v>536</v>
      </c>
      <c r="F8" s="254">
        <f t="shared" si="2"/>
        <v>0</v>
      </c>
      <c r="G8" s="254">
        <f t="shared" si="2"/>
        <v>150</v>
      </c>
      <c r="H8" s="254">
        <f t="shared" si="2"/>
        <v>95</v>
      </c>
      <c r="I8" s="254">
        <f t="shared" si="2"/>
        <v>3</v>
      </c>
      <c r="J8" s="254">
        <f t="shared" si="2"/>
        <v>0</v>
      </c>
      <c r="K8" s="254">
        <f t="shared" si="2"/>
        <v>0</v>
      </c>
      <c r="L8" s="254">
        <f t="shared" si="2"/>
        <v>0</v>
      </c>
      <c r="M8" s="254">
        <f t="shared" si="2"/>
        <v>12</v>
      </c>
      <c r="N8" s="254">
        <f t="shared" si="2"/>
        <v>7</v>
      </c>
      <c r="O8" s="254">
        <f t="shared" si="2"/>
        <v>6</v>
      </c>
      <c r="P8" s="254">
        <f t="shared" si="2"/>
        <v>0</v>
      </c>
      <c r="Q8" s="254">
        <f t="shared" si="2"/>
        <v>0</v>
      </c>
      <c r="R8" s="254">
        <f t="shared" si="2"/>
        <v>35</v>
      </c>
      <c r="S8" s="254">
        <f t="shared" si="2"/>
        <v>2</v>
      </c>
    </row>
    <row r="9" spans="1:19" s="19" customFormat="1">
      <c r="A9" s="352">
        <v>12</v>
      </c>
      <c r="B9" s="63" t="s">
        <v>79</v>
      </c>
      <c r="C9" s="67">
        <v>581</v>
      </c>
      <c r="D9" s="67">
        <v>336</v>
      </c>
      <c r="E9" s="67">
        <v>536</v>
      </c>
      <c r="F9" s="67">
        <v>0</v>
      </c>
      <c r="G9" s="67">
        <v>150</v>
      </c>
      <c r="H9" s="67">
        <v>95</v>
      </c>
      <c r="I9" s="67">
        <v>3</v>
      </c>
      <c r="J9" s="67">
        <v>0</v>
      </c>
      <c r="K9" s="67">
        <v>0</v>
      </c>
      <c r="L9" s="67">
        <v>0</v>
      </c>
      <c r="M9" s="67">
        <v>12</v>
      </c>
      <c r="N9" s="67">
        <v>7</v>
      </c>
      <c r="O9" s="67">
        <v>6</v>
      </c>
      <c r="P9" s="67">
        <v>0</v>
      </c>
      <c r="Q9" s="67">
        <v>0</v>
      </c>
      <c r="R9" s="67">
        <v>35</v>
      </c>
      <c r="S9" s="67">
        <v>2</v>
      </c>
    </row>
    <row r="10" spans="1:19" ht="23.25" customHeight="1">
      <c r="A10" s="549" t="s">
        <v>1563</v>
      </c>
      <c r="B10" s="431"/>
      <c r="C10" s="254">
        <f>SUM(C11:C14)</f>
        <v>226</v>
      </c>
      <c r="D10" s="254">
        <f t="shared" ref="D10:S10" si="3">SUM(D11:D14)</f>
        <v>148</v>
      </c>
      <c r="E10" s="254">
        <f t="shared" si="3"/>
        <v>196</v>
      </c>
      <c r="F10" s="254">
        <f t="shared" si="3"/>
        <v>82</v>
      </c>
      <c r="G10" s="254">
        <f t="shared" si="3"/>
        <v>60</v>
      </c>
      <c r="H10" s="254">
        <f t="shared" si="3"/>
        <v>40</v>
      </c>
      <c r="I10" s="254">
        <f t="shared" si="3"/>
        <v>6</v>
      </c>
      <c r="J10" s="254">
        <f t="shared" si="3"/>
        <v>0</v>
      </c>
      <c r="K10" s="254">
        <f t="shared" si="3"/>
        <v>1</v>
      </c>
      <c r="L10" s="254">
        <f t="shared" si="3"/>
        <v>0</v>
      </c>
      <c r="M10" s="254">
        <f t="shared" si="3"/>
        <v>3</v>
      </c>
      <c r="N10" s="254">
        <f t="shared" si="3"/>
        <v>3</v>
      </c>
      <c r="O10" s="254">
        <f t="shared" si="3"/>
        <v>5</v>
      </c>
      <c r="P10" s="254">
        <f t="shared" si="3"/>
        <v>0</v>
      </c>
      <c r="Q10" s="254">
        <f t="shared" si="3"/>
        <v>2</v>
      </c>
      <c r="R10" s="254">
        <f t="shared" si="3"/>
        <v>18</v>
      </c>
      <c r="S10" s="254">
        <f t="shared" si="3"/>
        <v>0</v>
      </c>
    </row>
    <row r="11" spans="1:19">
      <c r="A11" s="353">
        <v>4</v>
      </c>
      <c r="B11" s="62" t="s">
        <v>37</v>
      </c>
      <c r="C11" s="65">
        <v>36</v>
      </c>
      <c r="D11" s="65">
        <v>24</v>
      </c>
      <c r="E11" s="65">
        <v>31</v>
      </c>
      <c r="F11" s="65">
        <v>9</v>
      </c>
      <c r="G11" s="65">
        <v>6</v>
      </c>
      <c r="H11" s="65">
        <v>6</v>
      </c>
      <c r="I11" s="65">
        <v>1</v>
      </c>
      <c r="J11" s="65">
        <v>0</v>
      </c>
      <c r="K11" s="65">
        <v>0</v>
      </c>
      <c r="L11" s="65">
        <v>0</v>
      </c>
      <c r="M11" s="65">
        <v>1</v>
      </c>
      <c r="N11" s="65">
        <v>0</v>
      </c>
      <c r="O11" s="65">
        <v>0</v>
      </c>
      <c r="P11" s="65">
        <v>0</v>
      </c>
      <c r="Q11" s="65">
        <v>2</v>
      </c>
      <c r="R11" s="65">
        <v>1</v>
      </c>
      <c r="S11" s="65">
        <v>0</v>
      </c>
    </row>
    <row r="12" spans="1:19">
      <c r="A12" s="353">
        <v>5</v>
      </c>
      <c r="B12" s="62" t="s">
        <v>68</v>
      </c>
      <c r="C12" s="65">
        <v>78</v>
      </c>
      <c r="D12" s="65">
        <v>51</v>
      </c>
      <c r="E12" s="65">
        <v>74</v>
      </c>
      <c r="F12" s="65">
        <v>36</v>
      </c>
      <c r="G12" s="65">
        <v>17</v>
      </c>
      <c r="H12" s="65">
        <v>9</v>
      </c>
      <c r="I12" s="65">
        <v>1</v>
      </c>
      <c r="J12" s="65">
        <v>0</v>
      </c>
      <c r="K12" s="65">
        <v>0</v>
      </c>
      <c r="L12" s="65">
        <v>0</v>
      </c>
      <c r="M12" s="65">
        <v>2</v>
      </c>
      <c r="N12" s="65">
        <v>2</v>
      </c>
      <c r="O12" s="65">
        <v>1</v>
      </c>
      <c r="P12" s="65">
        <v>0</v>
      </c>
      <c r="Q12" s="65">
        <v>0</v>
      </c>
      <c r="R12" s="65">
        <v>3</v>
      </c>
      <c r="S12" s="65">
        <v>0</v>
      </c>
    </row>
    <row r="13" spans="1:19">
      <c r="A13" s="353">
        <v>7</v>
      </c>
      <c r="B13" s="62" t="s">
        <v>39</v>
      </c>
      <c r="C13" s="65">
        <v>38</v>
      </c>
      <c r="D13" s="65">
        <v>23</v>
      </c>
      <c r="E13" s="65">
        <v>32</v>
      </c>
      <c r="F13" s="65">
        <v>11</v>
      </c>
      <c r="G13" s="65">
        <v>13</v>
      </c>
      <c r="H13" s="65">
        <v>7</v>
      </c>
      <c r="I13" s="65">
        <v>0</v>
      </c>
      <c r="J13" s="65">
        <v>0</v>
      </c>
      <c r="K13" s="65">
        <v>1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2</v>
      </c>
      <c r="S13" s="65">
        <v>0</v>
      </c>
    </row>
    <row r="14" spans="1:19">
      <c r="A14" s="353">
        <v>15</v>
      </c>
      <c r="B14" s="62" t="s">
        <v>46</v>
      </c>
      <c r="C14" s="65">
        <v>74</v>
      </c>
      <c r="D14" s="65">
        <v>50</v>
      </c>
      <c r="E14" s="65">
        <v>59</v>
      </c>
      <c r="F14" s="65">
        <v>26</v>
      </c>
      <c r="G14" s="65">
        <v>24</v>
      </c>
      <c r="H14" s="65">
        <v>18</v>
      </c>
      <c r="I14" s="65">
        <v>4</v>
      </c>
      <c r="J14" s="65">
        <v>0</v>
      </c>
      <c r="K14" s="65">
        <v>0</v>
      </c>
      <c r="L14" s="65">
        <v>0</v>
      </c>
      <c r="M14" s="65">
        <v>0</v>
      </c>
      <c r="N14" s="65">
        <v>1</v>
      </c>
      <c r="O14" s="65">
        <v>4</v>
      </c>
      <c r="P14" s="65">
        <v>0</v>
      </c>
      <c r="Q14" s="65">
        <v>0</v>
      </c>
      <c r="R14" s="65">
        <v>12</v>
      </c>
      <c r="S14" s="65">
        <v>0</v>
      </c>
    </row>
    <row r="15" spans="1:19" ht="28.5" customHeight="1">
      <c r="A15" s="549" t="s">
        <v>1564</v>
      </c>
      <c r="B15" s="431"/>
      <c r="C15" s="254">
        <f>SUM(C16:C20)</f>
        <v>204</v>
      </c>
      <c r="D15" s="254">
        <f t="shared" ref="D15:S15" si="4">SUM(D16:D20)</f>
        <v>131</v>
      </c>
      <c r="E15" s="254">
        <f t="shared" si="4"/>
        <v>178</v>
      </c>
      <c r="F15" s="254">
        <f t="shared" si="4"/>
        <v>84</v>
      </c>
      <c r="G15" s="254">
        <f t="shared" si="4"/>
        <v>60</v>
      </c>
      <c r="H15" s="254">
        <f t="shared" si="4"/>
        <v>35</v>
      </c>
      <c r="I15" s="254">
        <f t="shared" si="4"/>
        <v>2</v>
      </c>
      <c r="J15" s="254">
        <f t="shared" si="4"/>
        <v>0</v>
      </c>
      <c r="K15" s="254">
        <f t="shared" si="4"/>
        <v>0</v>
      </c>
      <c r="L15" s="254">
        <f t="shared" si="4"/>
        <v>0</v>
      </c>
      <c r="M15" s="254">
        <f t="shared" si="4"/>
        <v>4</v>
      </c>
      <c r="N15" s="254">
        <f t="shared" si="4"/>
        <v>1</v>
      </c>
      <c r="O15" s="254">
        <f t="shared" si="4"/>
        <v>1</v>
      </c>
      <c r="P15" s="254">
        <f t="shared" si="4"/>
        <v>0</v>
      </c>
      <c r="Q15" s="254">
        <f t="shared" si="4"/>
        <v>3</v>
      </c>
      <c r="R15" s="254">
        <f t="shared" si="4"/>
        <v>29</v>
      </c>
      <c r="S15" s="254">
        <f t="shared" si="4"/>
        <v>0</v>
      </c>
    </row>
    <row r="16" spans="1:19">
      <c r="A16" s="353">
        <v>2</v>
      </c>
      <c r="B16" s="62" t="s">
        <v>35</v>
      </c>
      <c r="C16" s="65">
        <v>34</v>
      </c>
      <c r="D16" s="65">
        <v>16</v>
      </c>
      <c r="E16" s="65">
        <v>32</v>
      </c>
      <c r="F16" s="65">
        <v>13</v>
      </c>
      <c r="G16" s="65">
        <v>5</v>
      </c>
      <c r="H16" s="65">
        <v>4</v>
      </c>
      <c r="I16" s="65">
        <v>1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3</v>
      </c>
      <c r="R16" s="65">
        <v>7</v>
      </c>
      <c r="S16" s="65">
        <v>0</v>
      </c>
    </row>
    <row r="17" spans="1:19">
      <c r="A17" s="353">
        <v>6</v>
      </c>
      <c r="B17" s="62" t="s">
        <v>38</v>
      </c>
      <c r="C17" s="65">
        <v>31</v>
      </c>
      <c r="D17" s="65">
        <v>17</v>
      </c>
      <c r="E17" s="65">
        <v>25</v>
      </c>
      <c r="F17" s="65">
        <v>12</v>
      </c>
      <c r="G17" s="65">
        <v>16</v>
      </c>
      <c r="H17" s="65">
        <v>8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7</v>
      </c>
      <c r="S17" s="65">
        <v>0</v>
      </c>
    </row>
    <row r="18" spans="1:19">
      <c r="A18" s="353">
        <v>8</v>
      </c>
      <c r="B18" s="62" t="s">
        <v>40</v>
      </c>
      <c r="C18" s="65">
        <v>69</v>
      </c>
      <c r="D18" s="65">
        <v>48</v>
      </c>
      <c r="E18" s="65">
        <v>59</v>
      </c>
      <c r="F18" s="65">
        <v>36</v>
      </c>
      <c r="G18" s="65">
        <v>19</v>
      </c>
      <c r="H18" s="65">
        <v>13</v>
      </c>
      <c r="I18" s="65">
        <v>0</v>
      </c>
      <c r="J18" s="65">
        <v>0</v>
      </c>
      <c r="K18" s="65">
        <v>0</v>
      </c>
      <c r="L18" s="65">
        <v>0</v>
      </c>
      <c r="M18" s="65">
        <v>3</v>
      </c>
      <c r="N18" s="65">
        <v>1</v>
      </c>
      <c r="O18" s="65">
        <v>1</v>
      </c>
      <c r="P18" s="65">
        <v>0</v>
      </c>
      <c r="Q18" s="65">
        <v>0</v>
      </c>
      <c r="R18" s="65">
        <v>11</v>
      </c>
      <c r="S18" s="65">
        <v>0</v>
      </c>
    </row>
    <row r="19" spans="1:19">
      <c r="A19" s="353">
        <v>9</v>
      </c>
      <c r="B19" s="62" t="s">
        <v>41</v>
      </c>
      <c r="C19" s="65">
        <v>55</v>
      </c>
      <c r="D19" s="65">
        <v>40</v>
      </c>
      <c r="E19" s="65">
        <v>47</v>
      </c>
      <c r="F19" s="65">
        <v>13</v>
      </c>
      <c r="G19" s="65">
        <v>16</v>
      </c>
      <c r="H19" s="65">
        <v>10</v>
      </c>
      <c r="I19" s="65">
        <v>0</v>
      </c>
      <c r="J19" s="65">
        <v>0</v>
      </c>
      <c r="K19" s="65">
        <v>0</v>
      </c>
      <c r="L19" s="65">
        <v>0</v>
      </c>
      <c r="M19" s="65">
        <v>1</v>
      </c>
      <c r="N19" s="65">
        <v>0</v>
      </c>
      <c r="O19" s="65">
        <v>0</v>
      </c>
      <c r="P19" s="65">
        <v>0</v>
      </c>
      <c r="Q19" s="65">
        <v>0</v>
      </c>
      <c r="R19" s="65">
        <v>3</v>
      </c>
      <c r="S19" s="65">
        <v>0</v>
      </c>
    </row>
    <row r="20" spans="1:19">
      <c r="A20" s="353">
        <v>13</v>
      </c>
      <c r="B20" s="62" t="s">
        <v>44</v>
      </c>
      <c r="C20" s="65">
        <v>15</v>
      </c>
      <c r="D20" s="65">
        <v>10</v>
      </c>
      <c r="E20" s="65">
        <v>15</v>
      </c>
      <c r="F20" s="65">
        <v>10</v>
      </c>
      <c r="G20" s="65">
        <v>4</v>
      </c>
      <c r="H20" s="65">
        <v>0</v>
      </c>
      <c r="I20" s="65">
        <v>1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1</v>
      </c>
      <c r="S20" s="65">
        <v>0</v>
      </c>
    </row>
    <row r="21" spans="1:19" ht="32.25" customHeight="1">
      <c r="A21" s="548" t="s">
        <v>1565</v>
      </c>
      <c r="B21" s="548"/>
      <c r="C21" s="118">
        <f>SUM(C22+C28+C35+C44+C49+C55)</f>
        <v>1804</v>
      </c>
      <c r="D21" s="118">
        <f t="shared" ref="D21:S21" si="5">SUM(D22+D28+D35+D44+D49+D55)</f>
        <v>1193</v>
      </c>
      <c r="E21" s="118">
        <f t="shared" si="5"/>
        <v>1565</v>
      </c>
      <c r="F21" s="118">
        <f t="shared" si="5"/>
        <v>765</v>
      </c>
      <c r="G21" s="118">
        <f t="shared" si="5"/>
        <v>485</v>
      </c>
      <c r="H21" s="118">
        <f t="shared" si="5"/>
        <v>347</v>
      </c>
      <c r="I21" s="118">
        <f t="shared" si="5"/>
        <v>41</v>
      </c>
      <c r="J21" s="118">
        <f t="shared" si="5"/>
        <v>5</v>
      </c>
      <c r="K21" s="118">
        <f t="shared" si="5"/>
        <v>9</v>
      </c>
      <c r="L21" s="118">
        <f t="shared" si="5"/>
        <v>6</v>
      </c>
      <c r="M21" s="118">
        <f t="shared" si="5"/>
        <v>29</v>
      </c>
      <c r="N21" s="118">
        <f t="shared" si="5"/>
        <v>38</v>
      </c>
      <c r="O21" s="118">
        <f t="shared" si="5"/>
        <v>19</v>
      </c>
      <c r="P21" s="118">
        <f t="shared" si="5"/>
        <v>0</v>
      </c>
      <c r="Q21" s="118">
        <f t="shared" si="5"/>
        <v>50</v>
      </c>
      <c r="R21" s="118">
        <f t="shared" si="5"/>
        <v>174</v>
      </c>
      <c r="S21" s="118">
        <f t="shared" si="5"/>
        <v>13</v>
      </c>
    </row>
    <row r="22" spans="1:19">
      <c r="A22" s="431" t="s">
        <v>1557</v>
      </c>
      <c r="B22" s="431"/>
      <c r="C22" s="254">
        <f>SUM(C23:C27)</f>
        <v>199</v>
      </c>
      <c r="D22" s="254">
        <f t="shared" ref="D22:S22" si="6">SUM(D23:D27)</f>
        <v>108</v>
      </c>
      <c r="E22" s="254">
        <f t="shared" si="6"/>
        <v>173</v>
      </c>
      <c r="F22" s="254">
        <f t="shared" si="6"/>
        <v>91</v>
      </c>
      <c r="G22" s="254">
        <f t="shared" si="6"/>
        <v>41</v>
      </c>
      <c r="H22" s="254">
        <f t="shared" si="6"/>
        <v>41</v>
      </c>
      <c r="I22" s="254">
        <f t="shared" si="6"/>
        <v>2</v>
      </c>
      <c r="J22" s="254">
        <f t="shared" si="6"/>
        <v>0</v>
      </c>
      <c r="K22" s="254">
        <f t="shared" si="6"/>
        <v>2</v>
      </c>
      <c r="L22" s="254">
        <f t="shared" si="6"/>
        <v>0</v>
      </c>
      <c r="M22" s="254">
        <f t="shared" si="6"/>
        <v>9</v>
      </c>
      <c r="N22" s="254">
        <f t="shared" si="6"/>
        <v>3</v>
      </c>
      <c r="O22" s="254">
        <f t="shared" si="6"/>
        <v>4</v>
      </c>
      <c r="P22" s="254">
        <f t="shared" si="6"/>
        <v>0</v>
      </c>
      <c r="Q22" s="254">
        <f t="shared" si="6"/>
        <v>3</v>
      </c>
      <c r="R22" s="254">
        <f t="shared" si="6"/>
        <v>17</v>
      </c>
      <c r="S22" s="254">
        <f t="shared" si="6"/>
        <v>0</v>
      </c>
    </row>
    <row r="23" spans="1:19">
      <c r="A23" s="353">
        <v>1</v>
      </c>
      <c r="B23" s="62" t="s">
        <v>12</v>
      </c>
      <c r="C23" s="65">
        <v>50</v>
      </c>
      <c r="D23" s="65">
        <v>28</v>
      </c>
      <c r="E23" s="22">
        <v>43</v>
      </c>
      <c r="F23" s="22">
        <v>22</v>
      </c>
      <c r="G23" s="22">
        <v>11</v>
      </c>
      <c r="H23" s="22">
        <v>12</v>
      </c>
      <c r="I23" s="22">
        <v>0</v>
      </c>
      <c r="J23" s="22">
        <v>0</v>
      </c>
      <c r="K23" s="22">
        <v>2</v>
      </c>
      <c r="L23" s="22">
        <v>0</v>
      </c>
      <c r="M23" s="22">
        <v>5</v>
      </c>
      <c r="N23" s="22">
        <v>2</v>
      </c>
      <c r="O23" s="22">
        <v>0</v>
      </c>
      <c r="P23" s="22">
        <v>0</v>
      </c>
      <c r="Q23" s="65">
        <v>0</v>
      </c>
      <c r="R23" s="65">
        <v>1</v>
      </c>
      <c r="S23" s="65">
        <v>0</v>
      </c>
    </row>
    <row r="24" spans="1:19">
      <c r="A24" s="353">
        <v>2</v>
      </c>
      <c r="B24" s="62" t="s">
        <v>13</v>
      </c>
      <c r="C24" s="65">
        <v>53</v>
      </c>
      <c r="D24" s="65">
        <v>25</v>
      </c>
      <c r="E24" s="22">
        <v>46</v>
      </c>
      <c r="F24" s="22">
        <v>20</v>
      </c>
      <c r="G24" s="22">
        <v>7</v>
      </c>
      <c r="H24" s="22">
        <v>10</v>
      </c>
      <c r="I24" s="22">
        <v>1</v>
      </c>
      <c r="J24" s="65">
        <v>0</v>
      </c>
      <c r="K24" s="65">
        <v>0</v>
      </c>
      <c r="L24" s="65">
        <v>0</v>
      </c>
      <c r="M24" s="65">
        <v>3</v>
      </c>
      <c r="N24" s="65">
        <v>1</v>
      </c>
      <c r="O24" s="65">
        <v>2</v>
      </c>
      <c r="P24" s="65">
        <v>0</v>
      </c>
      <c r="Q24" s="65">
        <v>0</v>
      </c>
      <c r="R24" s="65">
        <v>7</v>
      </c>
      <c r="S24" s="65">
        <v>0</v>
      </c>
    </row>
    <row r="25" spans="1:19">
      <c r="A25" s="353">
        <v>3</v>
      </c>
      <c r="B25" s="62" t="s">
        <v>15</v>
      </c>
      <c r="C25" s="65">
        <v>41</v>
      </c>
      <c r="D25" s="65">
        <v>28</v>
      </c>
      <c r="E25" s="22">
        <v>35</v>
      </c>
      <c r="F25" s="22">
        <v>25</v>
      </c>
      <c r="G25" s="22">
        <v>13</v>
      </c>
      <c r="H25" s="22">
        <v>8</v>
      </c>
      <c r="I25" s="22">
        <v>1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2</v>
      </c>
      <c r="S25" s="65">
        <v>0</v>
      </c>
    </row>
    <row r="26" spans="1:19">
      <c r="A26" s="353">
        <v>10</v>
      </c>
      <c r="B26" s="62" t="s">
        <v>42</v>
      </c>
      <c r="C26" s="65">
        <v>26</v>
      </c>
      <c r="D26" s="65">
        <v>13</v>
      </c>
      <c r="E26" s="65">
        <v>22</v>
      </c>
      <c r="F26" s="65">
        <v>8</v>
      </c>
      <c r="G26" s="65">
        <v>5</v>
      </c>
      <c r="H26" s="65">
        <v>7</v>
      </c>
      <c r="I26" s="65">
        <v>0</v>
      </c>
      <c r="J26" s="65">
        <v>0</v>
      </c>
      <c r="K26" s="65">
        <v>0</v>
      </c>
      <c r="L26" s="65">
        <v>0</v>
      </c>
      <c r="M26" s="65">
        <v>1</v>
      </c>
      <c r="N26" s="65">
        <v>0</v>
      </c>
      <c r="O26" s="65">
        <v>2</v>
      </c>
      <c r="P26" s="65">
        <v>0</v>
      </c>
      <c r="Q26" s="65">
        <v>3</v>
      </c>
      <c r="R26" s="65">
        <v>4</v>
      </c>
      <c r="S26" s="65">
        <v>0</v>
      </c>
    </row>
    <row r="27" spans="1:19">
      <c r="A27" s="353">
        <v>4</v>
      </c>
      <c r="B27" s="62" t="s">
        <v>61</v>
      </c>
      <c r="C27" s="65">
        <v>29</v>
      </c>
      <c r="D27" s="65">
        <v>14</v>
      </c>
      <c r="E27" s="22">
        <v>27</v>
      </c>
      <c r="F27" s="65">
        <v>16</v>
      </c>
      <c r="G27" s="22">
        <v>5</v>
      </c>
      <c r="H27" s="22">
        <v>4</v>
      </c>
      <c r="I27" s="22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3</v>
      </c>
      <c r="S27" s="65">
        <v>0</v>
      </c>
    </row>
    <row r="28" spans="1:19">
      <c r="A28" s="431" t="s">
        <v>1558</v>
      </c>
      <c r="B28" s="431"/>
      <c r="C28" s="254">
        <f>SUM(C29:C34)</f>
        <v>277</v>
      </c>
      <c r="D28" s="254">
        <f t="shared" ref="D28:S28" si="7">SUM(D29:D34)</f>
        <v>177</v>
      </c>
      <c r="E28" s="254">
        <f t="shared" si="7"/>
        <v>239</v>
      </c>
      <c r="F28" s="254">
        <f t="shared" si="7"/>
        <v>134</v>
      </c>
      <c r="G28" s="254">
        <f t="shared" si="7"/>
        <v>72</v>
      </c>
      <c r="H28" s="254">
        <f t="shared" si="7"/>
        <v>59</v>
      </c>
      <c r="I28" s="254">
        <f t="shared" si="7"/>
        <v>7</v>
      </c>
      <c r="J28" s="254">
        <f t="shared" si="7"/>
        <v>2</v>
      </c>
      <c r="K28" s="254">
        <f t="shared" si="7"/>
        <v>1</v>
      </c>
      <c r="L28" s="254">
        <f t="shared" si="7"/>
        <v>1</v>
      </c>
      <c r="M28" s="254">
        <f t="shared" si="7"/>
        <v>0</v>
      </c>
      <c r="N28" s="254">
        <f t="shared" si="7"/>
        <v>3</v>
      </c>
      <c r="O28" s="254">
        <f t="shared" si="7"/>
        <v>2</v>
      </c>
      <c r="P28" s="254">
        <f t="shared" si="7"/>
        <v>0</v>
      </c>
      <c r="Q28" s="254">
        <f t="shared" si="7"/>
        <v>5</v>
      </c>
      <c r="R28" s="254">
        <f t="shared" si="7"/>
        <v>36</v>
      </c>
      <c r="S28" s="254">
        <f t="shared" si="7"/>
        <v>2</v>
      </c>
    </row>
    <row r="29" spans="1:19">
      <c r="A29" s="353">
        <v>1</v>
      </c>
      <c r="B29" s="62" t="s">
        <v>17</v>
      </c>
      <c r="C29" s="65">
        <v>35</v>
      </c>
      <c r="D29" s="65">
        <v>21</v>
      </c>
      <c r="E29" s="22">
        <v>29</v>
      </c>
      <c r="F29" s="22">
        <v>24</v>
      </c>
      <c r="G29" s="22">
        <v>12</v>
      </c>
      <c r="H29" s="65">
        <v>7</v>
      </c>
      <c r="I29" s="65">
        <v>4</v>
      </c>
      <c r="J29" s="65">
        <v>1</v>
      </c>
      <c r="K29" s="65">
        <v>0</v>
      </c>
      <c r="L29" s="65">
        <v>1</v>
      </c>
      <c r="M29" s="65">
        <v>0</v>
      </c>
      <c r="N29" s="65">
        <v>0</v>
      </c>
      <c r="O29" s="65">
        <v>1</v>
      </c>
      <c r="P29" s="65">
        <v>0</v>
      </c>
      <c r="Q29" s="65">
        <v>0</v>
      </c>
      <c r="R29" s="65">
        <v>4</v>
      </c>
      <c r="S29" s="65">
        <v>0</v>
      </c>
    </row>
    <row r="30" spans="1:19">
      <c r="A30" s="353">
        <v>3</v>
      </c>
      <c r="B30" s="62" t="s">
        <v>18</v>
      </c>
      <c r="C30" s="65">
        <v>43</v>
      </c>
      <c r="D30" s="65">
        <v>29</v>
      </c>
      <c r="E30" s="65">
        <v>37</v>
      </c>
      <c r="F30" s="65">
        <v>39</v>
      </c>
      <c r="G30" s="65">
        <v>7</v>
      </c>
      <c r="H30" s="65">
        <v>10</v>
      </c>
      <c r="I30" s="65">
        <v>0</v>
      </c>
      <c r="J30" s="65">
        <v>0</v>
      </c>
      <c r="K30" s="65">
        <v>1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8</v>
      </c>
      <c r="S30" s="65">
        <v>0</v>
      </c>
    </row>
    <row r="31" spans="1:19">
      <c r="A31" s="353">
        <v>4</v>
      </c>
      <c r="B31" s="62" t="s">
        <v>20</v>
      </c>
      <c r="C31" s="65">
        <v>68</v>
      </c>
      <c r="D31" s="65">
        <v>39</v>
      </c>
      <c r="E31" s="65">
        <v>59</v>
      </c>
      <c r="F31" s="65">
        <v>41</v>
      </c>
      <c r="G31" s="65">
        <v>17</v>
      </c>
      <c r="H31" s="65">
        <v>15</v>
      </c>
      <c r="I31" s="65">
        <v>3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1</v>
      </c>
      <c r="P31" s="65">
        <v>0</v>
      </c>
      <c r="Q31" s="65">
        <v>1</v>
      </c>
      <c r="R31" s="65">
        <v>12</v>
      </c>
      <c r="S31" s="65">
        <v>0</v>
      </c>
    </row>
    <row r="32" spans="1:19">
      <c r="A32" s="353">
        <v>5</v>
      </c>
      <c r="B32" s="62" t="s">
        <v>21</v>
      </c>
      <c r="C32" s="65">
        <v>33</v>
      </c>
      <c r="D32" s="65">
        <v>27</v>
      </c>
      <c r="E32" s="65">
        <v>28</v>
      </c>
      <c r="F32" s="65">
        <v>14</v>
      </c>
      <c r="G32" s="65">
        <v>10</v>
      </c>
      <c r="H32" s="65">
        <v>8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1</v>
      </c>
      <c r="O32" s="65">
        <v>0</v>
      </c>
      <c r="P32" s="65">
        <v>0</v>
      </c>
      <c r="Q32" s="65">
        <v>0</v>
      </c>
      <c r="R32" s="65">
        <v>1</v>
      </c>
      <c r="S32" s="65">
        <v>0</v>
      </c>
    </row>
    <row r="33" spans="1:19">
      <c r="A33" s="353">
        <v>16</v>
      </c>
      <c r="B33" s="62" t="s">
        <v>47</v>
      </c>
      <c r="C33" s="65">
        <v>33</v>
      </c>
      <c r="D33" s="65">
        <v>18</v>
      </c>
      <c r="E33" s="65">
        <v>31</v>
      </c>
      <c r="F33" s="65">
        <v>16</v>
      </c>
      <c r="G33" s="65">
        <v>11</v>
      </c>
      <c r="H33" s="65">
        <v>4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4</v>
      </c>
      <c r="R33" s="65">
        <v>6</v>
      </c>
      <c r="S33" s="65">
        <v>1</v>
      </c>
    </row>
    <row r="34" spans="1:19" s="19" customFormat="1">
      <c r="A34" s="352">
        <v>2</v>
      </c>
      <c r="B34" s="63" t="s">
        <v>267</v>
      </c>
      <c r="C34" s="67">
        <v>65</v>
      </c>
      <c r="D34" s="67">
        <v>43</v>
      </c>
      <c r="E34" s="55">
        <v>55</v>
      </c>
      <c r="F34" s="67">
        <v>0</v>
      </c>
      <c r="G34" s="67">
        <v>15</v>
      </c>
      <c r="H34" s="67">
        <v>15</v>
      </c>
      <c r="I34" s="67">
        <v>0</v>
      </c>
      <c r="J34" s="67">
        <v>1</v>
      </c>
      <c r="K34" s="67">
        <v>0</v>
      </c>
      <c r="L34" s="67">
        <v>0</v>
      </c>
      <c r="M34" s="67">
        <v>0</v>
      </c>
      <c r="N34" s="67">
        <v>2</v>
      </c>
      <c r="O34" s="67">
        <v>0</v>
      </c>
      <c r="P34" s="67">
        <v>0</v>
      </c>
      <c r="Q34" s="67">
        <v>0</v>
      </c>
      <c r="R34" s="67">
        <v>5</v>
      </c>
      <c r="S34" s="67">
        <v>1</v>
      </c>
    </row>
    <row r="35" spans="1:19" s="19" customFormat="1">
      <c r="A35" s="431" t="s">
        <v>1559</v>
      </c>
      <c r="B35" s="431"/>
      <c r="C35" s="254">
        <f>SUM(C36:C43)</f>
        <v>645</v>
      </c>
      <c r="D35" s="254">
        <f t="shared" ref="D35:S35" si="8">SUM(D36:D43)</f>
        <v>473</v>
      </c>
      <c r="E35" s="254">
        <f t="shared" si="8"/>
        <v>564</v>
      </c>
      <c r="F35" s="254">
        <f t="shared" si="8"/>
        <v>240</v>
      </c>
      <c r="G35" s="254">
        <f t="shared" si="8"/>
        <v>215</v>
      </c>
      <c r="H35" s="254">
        <f t="shared" si="8"/>
        <v>116</v>
      </c>
      <c r="I35" s="254">
        <f t="shared" si="8"/>
        <v>12</v>
      </c>
      <c r="J35" s="254">
        <f t="shared" si="8"/>
        <v>2</v>
      </c>
      <c r="K35" s="254">
        <f t="shared" si="8"/>
        <v>5</v>
      </c>
      <c r="L35" s="254">
        <f t="shared" si="8"/>
        <v>3</v>
      </c>
      <c r="M35" s="254">
        <f t="shared" si="8"/>
        <v>15</v>
      </c>
      <c r="N35" s="254">
        <f t="shared" si="8"/>
        <v>14</v>
      </c>
      <c r="O35" s="254">
        <f t="shared" si="8"/>
        <v>4</v>
      </c>
      <c r="P35" s="254">
        <f t="shared" si="8"/>
        <v>0</v>
      </c>
      <c r="Q35" s="254">
        <f t="shared" si="8"/>
        <v>20</v>
      </c>
      <c r="R35" s="254">
        <f t="shared" si="8"/>
        <v>57</v>
      </c>
      <c r="S35" s="254">
        <f t="shared" si="8"/>
        <v>1</v>
      </c>
    </row>
    <row r="36" spans="1:19">
      <c r="A36" s="353">
        <v>1</v>
      </c>
      <c r="B36" s="62" t="s">
        <v>26</v>
      </c>
      <c r="C36" s="65">
        <v>13</v>
      </c>
      <c r="D36" s="65">
        <v>6</v>
      </c>
      <c r="E36" s="65">
        <v>12</v>
      </c>
      <c r="F36" s="65">
        <v>11</v>
      </c>
      <c r="G36" s="65">
        <v>7</v>
      </c>
      <c r="H36" s="65">
        <v>3</v>
      </c>
      <c r="I36" s="65">
        <v>0</v>
      </c>
      <c r="J36" s="65">
        <v>0</v>
      </c>
      <c r="K36" s="65">
        <v>0</v>
      </c>
      <c r="L36" s="65">
        <v>0</v>
      </c>
      <c r="M36" s="65">
        <v>1</v>
      </c>
      <c r="N36" s="65">
        <v>0</v>
      </c>
      <c r="O36" s="65">
        <v>0</v>
      </c>
      <c r="P36" s="65">
        <v>0</v>
      </c>
      <c r="Q36" s="65">
        <v>0</v>
      </c>
      <c r="R36" s="65">
        <v>2</v>
      </c>
      <c r="S36" s="65">
        <v>0</v>
      </c>
    </row>
    <row r="37" spans="1:19">
      <c r="A37" s="353">
        <v>2</v>
      </c>
      <c r="B37" s="62" t="s">
        <v>27</v>
      </c>
      <c r="C37" s="65">
        <v>35</v>
      </c>
      <c r="D37" s="65">
        <v>26</v>
      </c>
      <c r="E37" s="65">
        <v>31</v>
      </c>
      <c r="F37" s="65">
        <v>23</v>
      </c>
      <c r="G37" s="65">
        <v>11</v>
      </c>
      <c r="H37" s="65">
        <v>5</v>
      </c>
      <c r="I37" s="65">
        <v>1</v>
      </c>
      <c r="J37" s="65">
        <v>0</v>
      </c>
      <c r="K37" s="65">
        <v>0</v>
      </c>
      <c r="L37" s="65">
        <v>0</v>
      </c>
      <c r="M37" s="65">
        <v>0</v>
      </c>
      <c r="N37" s="65">
        <v>2</v>
      </c>
      <c r="O37" s="65">
        <v>0</v>
      </c>
      <c r="P37" s="65">
        <v>0</v>
      </c>
      <c r="Q37" s="65">
        <v>4</v>
      </c>
      <c r="R37" s="65">
        <v>5</v>
      </c>
      <c r="S37" s="65">
        <v>0</v>
      </c>
    </row>
    <row r="38" spans="1:19">
      <c r="A38" s="353">
        <v>3</v>
      </c>
      <c r="B38" s="62" t="s">
        <v>28</v>
      </c>
      <c r="C38" s="65">
        <v>30</v>
      </c>
      <c r="D38" s="65">
        <v>21</v>
      </c>
      <c r="E38" s="65">
        <v>23</v>
      </c>
      <c r="F38" s="65">
        <v>26</v>
      </c>
      <c r="G38" s="65">
        <v>9</v>
      </c>
      <c r="H38" s="65">
        <v>9</v>
      </c>
      <c r="I38" s="65">
        <v>1</v>
      </c>
      <c r="J38" s="65">
        <v>1</v>
      </c>
      <c r="K38" s="65">
        <v>3</v>
      </c>
      <c r="L38" s="65">
        <v>0</v>
      </c>
      <c r="M38" s="65">
        <v>0</v>
      </c>
      <c r="N38" s="65">
        <v>1</v>
      </c>
      <c r="O38" s="65">
        <v>0</v>
      </c>
      <c r="P38" s="65">
        <v>0</v>
      </c>
      <c r="Q38" s="65">
        <v>7</v>
      </c>
      <c r="R38" s="65">
        <v>7</v>
      </c>
      <c r="S38" s="65">
        <v>0</v>
      </c>
    </row>
    <row r="39" spans="1:19">
      <c r="A39" s="353">
        <v>4</v>
      </c>
      <c r="B39" s="62" t="s">
        <v>107</v>
      </c>
      <c r="C39" s="65">
        <v>30</v>
      </c>
      <c r="D39" s="65">
        <v>20</v>
      </c>
      <c r="E39" s="65">
        <v>28</v>
      </c>
      <c r="F39" s="65">
        <v>21</v>
      </c>
      <c r="G39" s="65">
        <v>10</v>
      </c>
      <c r="H39" s="65">
        <v>5</v>
      </c>
      <c r="I39" s="65">
        <v>5</v>
      </c>
      <c r="J39" s="65">
        <v>1</v>
      </c>
      <c r="K39" s="65">
        <v>2</v>
      </c>
      <c r="L39" s="65">
        <v>0</v>
      </c>
      <c r="M39" s="65">
        <v>1</v>
      </c>
      <c r="N39" s="65">
        <v>0</v>
      </c>
      <c r="O39" s="65">
        <v>0</v>
      </c>
      <c r="P39" s="65">
        <v>0</v>
      </c>
      <c r="Q39" s="65">
        <v>1</v>
      </c>
      <c r="R39" s="65">
        <v>1</v>
      </c>
      <c r="S39" s="65">
        <v>0</v>
      </c>
    </row>
    <row r="40" spans="1:19">
      <c r="A40" s="353">
        <v>6</v>
      </c>
      <c r="B40" s="62" t="s">
        <v>29</v>
      </c>
      <c r="C40" s="65">
        <v>137</v>
      </c>
      <c r="D40" s="65">
        <v>98</v>
      </c>
      <c r="E40" s="65">
        <v>122</v>
      </c>
      <c r="F40" s="65">
        <v>116</v>
      </c>
      <c r="G40" s="65">
        <v>46</v>
      </c>
      <c r="H40" s="65">
        <v>19</v>
      </c>
      <c r="I40" s="65">
        <v>0</v>
      </c>
      <c r="J40" s="65">
        <v>0</v>
      </c>
      <c r="K40" s="65">
        <v>0</v>
      </c>
      <c r="L40" s="65">
        <v>0</v>
      </c>
      <c r="M40" s="65">
        <v>4</v>
      </c>
      <c r="N40" s="65">
        <v>1</v>
      </c>
      <c r="O40" s="65">
        <v>3</v>
      </c>
      <c r="P40" s="65">
        <v>0</v>
      </c>
      <c r="Q40" s="65">
        <v>0</v>
      </c>
      <c r="R40" s="65">
        <v>13</v>
      </c>
      <c r="S40" s="65">
        <v>0</v>
      </c>
    </row>
    <row r="41" spans="1:19">
      <c r="A41" s="353">
        <v>7</v>
      </c>
      <c r="B41" s="62" t="s">
        <v>30</v>
      </c>
      <c r="C41" s="65">
        <v>44</v>
      </c>
      <c r="D41" s="65">
        <v>29</v>
      </c>
      <c r="E41" s="65">
        <v>41</v>
      </c>
      <c r="F41" s="65">
        <v>32</v>
      </c>
      <c r="G41" s="65">
        <v>16</v>
      </c>
      <c r="H41" s="65">
        <v>4</v>
      </c>
      <c r="I41" s="65">
        <v>2</v>
      </c>
      <c r="J41" s="65">
        <v>0</v>
      </c>
      <c r="K41" s="65">
        <v>0</v>
      </c>
      <c r="L41" s="65">
        <v>0</v>
      </c>
      <c r="M41" s="65">
        <v>0</v>
      </c>
      <c r="N41" s="65">
        <v>2</v>
      </c>
      <c r="O41" s="65">
        <v>0</v>
      </c>
      <c r="P41" s="65">
        <v>0</v>
      </c>
      <c r="Q41" s="65">
        <v>0</v>
      </c>
      <c r="R41" s="65">
        <v>6</v>
      </c>
      <c r="S41" s="65">
        <v>0</v>
      </c>
    </row>
    <row r="42" spans="1:19">
      <c r="A42" s="353">
        <v>8</v>
      </c>
      <c r="B42" s="62" t="s">
        <v>31</v>
      </c>
      <c r="C42" s="65">
        <v>17</v>
      </c>
      <c r="D42" s="65">
        <v>14</v>
      </c>
      <c r="E42" s="65">
        <v>14</v>
      </c>
      <c r="F42" s="65">
        <v>11</v>
      </c>
      <c r="G42" s="65">
        <v>8</v>
      </c>
      <c r="H42" s="65">
        <v>5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4</v>
      </c>
      <c r="R42" s="65">
        <v>0</v>
      </c>
      <c r="S42" s="65">
        <v>1</v>
      </c>
    </row>
    <row r="43" spans="1:19" s="19" customFormat="1">
      <c r="A43" s="352">
        <v>5</v>
      </c>
      <c r="B43" s="63" t="s">
        <v>109</v>
      </c>
      <c r="C43" s="67">
        <v>339</v>
      </c>
      <c r="D43" s="67">
        <v>259</v>
      </c>
      <c r="E43" s="67">
        <v>293</v>
      </c>
      <c r="F43" s="67">
        <v>0</v>
      </c>
      <c r="G43" s="67">
        <v>108</v>
      </c>
      <c r="H43" s="67">
        <v>66</v>
      </c>
      <c r="I43" s="67">
        <v>3</v>
      </c>
      <c r="J43" s="67">
        <v>0</v>
      </c>
      <c r="K43" s="67">
        <v>0</v>
      </c>
      <c r="L43" s="67">
        <v>3</v>
      </c>
      <c r="M43" s="67">
        <v>9</v>
      </c>
      <c r="N43" s="67">
        <v>8</v>
      </c>
      <c r="O43" s="67">
        <v>1</v>
      </c>
      <c r="P43" s="67">
        <v>0</v>
      </c>
      <c r="Q43" s="67">
        <v>4</v>
      </c>
      <c r="R43" s="67">
        <v>23</v>
      </c>
      <c r="S43" s="67">
        <v>0</v>
      </c>
    </row>
    <row r="44" spans="1:19">
      <c r="A44" s="431" t="s">
        <v>1566</v>
      </c>
      <c r="B44" s="431"/>
      <c r="C44" s="254">
        <f>SUM(C45:C48)</f>
        <v>345</v>
      </c>
      <c r="D44" s="254">
        <f t="shared" ref="D44:S44" si="9">SUM(D45:D48)</f>
        <v>222</v>
      </c>
      <c r="E44" s="254">
        <f t="shared" si="9"/>
        <v>302</v>
      </c>
      <c r="F44" s="254">
        <f t="shared" si="9"/>
        <v>145</v>
      </c>
      <c r="G44" s="254">
        <f t="shared" si="9"/>
        <v>66</v>
      </c>
      <c r="H44" s="254">
        <f t="shared" si="9"/>
        <v>59</v>
      </c>
      <c r="I44" s="254">
        <f t="shared" si="9"/>
        <v>6</v>
      </c>
      <c r="J44" s="254">
        <f t="shared" si="9"/>
        <v>0</v>
      </c>
      <c r="K44" s="254">
        <f t="shared" si="9"/>
        <v>1</v>
      </c>
      <c r="L44" s="254">
        <f t="shared" si="9"/>
        <v>0</v>
      </c>
      <c r="M44" s="254">
        <f t="shared" si="9"/>
        <v>2</v>
      </c>
      <c r="N44" s="254">
        <f t="shared" si="9"/>
        <v>13</v>
      </c>
      <c r="O44" s="254">
        <f t="shared" si="9"/>
        <v>5</v>
      </c>
      <c r="P44" s="254">
        <f t="shared" si="9"/>
        <v>0</v>
      </c>
      <c r="Q44" s="254">
        <f t="shared" si="9"/>
        <v>5</v>
      </c>
      <c r="R44" s="254">
        <f t="shared" si="9"/>
        <v>28</v>
      </c>
      <c r="S44" s="254">
        <f t="shared" si="9"/>
        <v>1</v>
      </c>
    </row>
    <row r="45" spans="1:19">
      <c r="A45" s="353">
        <v>1</v>
      </c>
      <c r="B45" s="62" t="s">
        <v>22</v>
      </c>
      <c r="C45" s="65">
        <v>48</v>
      </c>
      <c r="D45" s="65">
        <v>27</v>
      </c>
      <c r="E45" s="65">
        <v>41</v>
      </c>
      <c r="F45" s="65">
        <v>29</v>
      </c>
      <c r="G45" s="65">
        <v>15</v>
      </c>
      <c r="H45" s="65">
        <v>10</v>
      </c>
      <c r="I45" s="65">
        <v>1</v>
      </c>
      <c r="J45" s="65">
        <v>0</v>
      </c>
      <c r="K45" s="65">
        <v>0</v>
      </c>
      <c r="L45" s="65">
        <v>0</v>
      </c>
      <c r="M45" s="65">
        <v>1</v>
      </c>
      <c r="N45" s="65">
        <v>3</v>
      </c>
      <c r="O45" s="65">
        <v>1</v>
      </c>
      <c r="P45" s="65">
        <v>0</v>
      </c>
      <c r="Q45" s="65">
        <v>4</v>
      </c>
      <c r="R45" s="65">
        <v>3</v>
      </c>
      <c r="S45" s="65">
        <v>0</v>
      </c>
    </row>
    <row r="46" spans="1:19">
      <c r="A46" s="353">
        <v>3</v>
      </c>
      <c r="B46" s="62" t="s">
        <v>23</v>
      </c>
      <c r="C46" s="65">
        <v>67</v>
      </c>
      <c r="D46" s="65">
        <v>42</v>
      </c>
      <c r="E46" s="65">
        <v>58</v>
      </c>
      <c r="F46" s="65">
        <v>64</v>
      </c>
      <c r="G46" s="65">
        <v>14</v>
      </c>
      <c r="H46" s="65">
        <v>11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2</v>
      </c>
      <c r="O46" s="65">
        <v>2</v>
      </c>
      <c r="P46" s="65">
        <v>0</v>
      </c>
      <c r="Q46" s="65">
        <v>0</v>
      </c>
      <c r="R46" s="65">
        <v>9</v>
      </c>
      <c r="S46" s="65">
        <v>1</v>
      </c>
    </row>
    <row r="47" spans="1:19">
      <c r="A47" s="353">
        <v>4</v>
      </c>
      <c r="B47" s="62" t="s">
        <v>25</v>
      </c>
      <c r="C47" s="65">
        <v>85</v>
      </c>
      <c r="D47" s="65">
        <v>63</v>
      </c>
      <c r="E47" s="65">
        <v>72</v>
      </c>
      <c r="F47" s="65">
        <v>52</v>
      </c>
      <c r="G47" s="65">
        <v>13</v>
      </c>
      <c r="H47" s="65">
        <v>16</v>
      </c>
      <c r="I47" s="65">
        <v>2</v>
      </c>
      <c r="J47" s="65">
        <v>0</v>
      </c>
      <c r="K47" s="65">
        <v>1</v>
      </c>
      <c r="L47" s="65">
        <v>0</v>
      </c>
      <c r="M47" s="65">
        <v>1</v>
      </c>
      <c r="N47" s="65">
        <v>0</v>
      </c>
      <c r="O47" s="65">
        <v>0</v>
      </c>
      <c r="P47" s="65">
        <v>0</v>
      </c>
      <c r="Q47" s="65">
        <v>0</v>
      </c>
      <c r="R47" s="65">
        <v>8</v>
      </c>
      <c r="S47" s="65">
        <v>0</v>
      </c>
    </row>
    <row r="48" spans="1:19" s="19" customFormat="1">
      <c r="A48" s="352">
        <v>2</v>
      </c>
      <c r="B48" s="63" t="s">
        <v>268</v>
      </c>
      <c r="C48" s="67">
        <v>145</v>
      </c>
      <c r="D48" s="67">
        <v>90</v>
      </c>
      <c r="E48" s="67">
        <v>131</v>
      </c>
      <c r="F48" s="67">
        <v>0</v>
      </c>
      <c r="G48" s="67">
        <v>24</v>
      </c>
      <c r="H48" s="67">
        <v>22</v>
      </c>
      <c r="I48" s="67">
        <v>3</v>
      </c>
      <c r="J48" s="67">
        <v>0</v>
      </c>
      <c r="K48" s="67">
        <v>0</v>
      </c>
      <c r="L48" s="67">
        <v>0</v>
      </c>
      <c r="M48" s="67">
        <v>0</v>
      </c>
      <c r="N48" s="67">
        <v>8</v>
      </c>
      <c r="O48" s="67">
        <v>2</v>
      </c>
      <c r="P48" s="67">
        <v>0</v>
      </c>
      <c r="Q48" s="67">
        <v>1</v>
      </c>
      <c r="R48" s="67">
        <v>8</v>
      </c>
      <c r="S48" s="67">
        <v>0</v>
      </c>
    </row>
    <row r="49" spans="1:19">
      <c r="A49" s="431" t="s">
        <v>1560</v>
      </c>
      <c r="B49" s="431"/>
      <c r="C49" s="254">
        <f>SUM(C50:C54)</f>
        <v>199</v>
      </c>
      <c r="D49" s="254">
        <f t="shared" ref="D49:S49" si="10">SUM(D50:D54)</f>
        <v>130</v>
      </c>
      <c r="E49" s="254">
        <f t="shared" si="10"/>
        <v>174</v>
      </c>
      <c r="F49" s="254">
        <f t="shared" si="10"/>
        <v>98</v>
      </c>
      <c r="G49" s="254">
        <f t="shared" si="10"/>
        <v>49</v>
      </c>
      <c r="H49" s="254">
        <f t="shared" si="10"/>
        <v>36</v>
      </c>
      <c r="I49" s="254">
        <f t="shared" si="10"/>
        <v>9</v>
      </c>
      <c r="J49" s="254">
        <f t="shared" si="10"/>
        <v>1</v>
      </c>
      <c r="K49" s="254">
        <f t="shared" si="10"/>
        <v>0</v>
      </c>
      <c r="L49" s="254">
        <f t="shared" si="10"/>
        <v>2</v>
      </c>
      <c r="M49" s="254">
        <f t="shared" si="10"/>
        <v>1</v>
      </c>
      <c r="N49" s="254">
        <f t="shared" si="10"/>
        <v>4</v>
      </c>
      <c r="O49" s="254">
        <f t="shared" si="10"/>
        <v>3</v>
      </c>
      <c r="P49" s="254">
        <f t="shared" si="10"/>
        <v>0</v>
      </c>
      <c r="Q49" s="254">
        <f t="shared" si="10"/>
        <v>13</v>
      </c>
      <c r="R49" s="254">
        <f t="shared" si="10"/>
        <v>21</v>
      </c>
      <c r="S49" s="254">
        <f t="shared" si="10"/>
        <v>8</v>
      </c>
    </row>
    <row r="50" spans="1:19">
      <c r="A50" s="353">
        <v>1</v>
      </c>
      <c r="B50" s="62" t="s">
        <v>115</v>
      </c>
      <c r="C50" s="65">
        <v>17</v>
      </c>
      <c r="D50" s="65">
        <v>12</v>
      </c>
      <c r="E50" s="65">
        <v>16</v>
      </c>
      <c r="F50" s="65">
        <v>13</v>
      </c>
      <c r="G50" s="65">
        <v>5</v>
      </c>
      <c r="H50" s="65">
        <v>3</v>
      </c>
      <c r="I50" s="65">
        <v>1</v>
      </c>
      <c r="J50" s="65">
        <v>0</v>
      </c>
      <c r="K50" s="65">
        <v>0</v>
      </c>
      <c r="L50" s="65">
        <v>1</v>
      </c>
      <c r="M50" s="65">
        <v>0</v>
      </c>
      <c r="N50" s="65">
        <v>0</v>
      </c>
      <c r="O50" s="65">
        <v>1</v>
      </c>
      <c r="P50" s="65">
        <v>0</v>
      </c>
      <c r="Q50" s="65">
        <v>5</v>
      </c>
      <c r="R50" s="65">
        <v>2</v>
      </c>
      <c r="S50" s="65">
        <v>0</v>
      </c>
    </row>
    <row r="51" spans="1:19">
      <c r="A51" s="353">
        <v>3</v>
      </c>
      <c r="B51" s="62" t="s">
        <v>269</v>
      </c>
      <c r="C51" s="65">
        <v>55</v>
      </c>
      <c r="D51" s="65">
        <v>36</v>
      </c>
      <c r="E51" s="65">
        <v>47</v>
      </c>
      <c r="F51" s="65">
        <v>52</v>
      </c>
      <c r="G51" s="65">
        <v>15</v>
      </c>
      <c r="H51" s="65">
        <v>11</v>
      </c>
      <c r="I51" s="65">
        <v>2</v>
      </c>
      <c r="J51" s="65">
        <v>0</v>
      </c>
      <c r="K51" s="65">
        <v>0</v>
      </c>
      <c r="L51" s="65">
        <v>1</v>
      </c>
      <c r="M51" s="65">
        <v>0</v>
      </c>
      <c r="N51" s="65">
        <v>1</v>
      </c>
      <c r="O51" s="65">
        <v>1</v>
      </c>
      <c r="P51" s="65">
        <v>0</v>
      </c>
      <c r="Q51" s="65">
        <v>4</v>
      </c>
      <c r="R51" s="65">
        <v>6</v>
      </c>
      <c r="S51" s="65">
        <v>3</v>
      </c>
    </row>
    <row r="52" spans="1:19">
      <c r="A52" s="353">
        <v>4</v>
      </c>
      <c r="B52" s="62" t="s">
        <v>33</v>
      </c>
      <c r="C52" s="65">
        <v>29</v>
      </c>
      <c r="D52" s="65">
        <v>19</v>
      </c>
      <c r="E52" s="65">
        <v>21</v>
      </c>
      <c r="F52" s="65">
        <v>17</v>
      </c>
      <c r="G52" s="65">
        <v>5</v>
      </c>
      <c r="H52" s="65">
        <v>9</v>
      </c>
      <c r="I52" s="65">
        <v>3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3</v>
      </c>
      <c r="S52" s="65">
        <v>1</v>
      </c>
    </row>
    <row r="53" spans="1:19">
      <c r="A53" s="353">
        <v>14</v>
      </c>
      <c r="B53" s="62" t="s">
        <v>45</v>
      </c>
      <c r="C53" s="65">
        <v>30</v>
      </c>
      <c r="D53" s="65">
        <v>20</v>
      </c>
      <c r="E53" s="65">
        <v>26</v>
      </c>
      <c r="F53" s="65">
        <v>16</v>
      </c>
      <c r="G53" s="65">
        <v>9</v>
      </c>
      <c r="H53" s="65">
        <v>5</v>
      </c>
      <c r="I53" s="65">
        <v>2</v>
      </c>
      <c r="J53" s="65">
        <v>0</v>
      </c>
      <c r="K53" s="65">
        <v>0</v>
      </c>
      <c r="L53" s="65">
        <v>0</v>
      </c>
      <c r="M53" s="65">
        <v>1</v>
      </c>
      <c r="N53" s="65">
        <v>0</v>
      </c>
      <c r="O53" s="65">
        <v>1</v>
      </c>
      <c r="P53" s="65">
        <v>0</v>
      </c>
      <c r="Q53" s="65">
        <v>0</v>
      </c>
      <c r="R53" s="65">
        <v>3</v>
      </c>
      <c r="S53" s="65">
        <v>2</v>
      </c>
    </row>
    <row r="54" spans="1:19" s="19" customFormat="1">
      <c r="A54" s="352">
        <v>2</v>
      </c>
      <c r="B54" s="63" t="s">
        <v>117</v>
      </c>
      <c r="C54" s="67">
        <v>68</v>
      </c>
      <c r="D54" s="67">
        <v>43</v>
      </c>
      <c r="E54" s="67">
        <v>64</v>
      </c>
      <c r="F54" s="67">
        <v>0</v>
      </c>
      <c r="G54" s="67">
        <v>15</v>
      </c>
      <c r="H54" s="67">
        <v>8</v>
      </c>
      <c r="I54" s="67">
        <v>1</v>
      </c>
      <c r="J54" s="67">
        <v>1</v>
      </c>
      <c r="K54" s="67">
        <v>0</v>
      </c>
      <c r="L54" s="67">
        <v>0</v>
      </c>
      <c r="M54" s="67">
        <v>0</v>
      </c>
      <c r="N54" s="67">
        <v>3</v>
      </c>
      <c r="O54" s="67">
        <v>0</v>
      </c>
      <c r="P54" s="67">
        <v>0</v>
      </c>
      <c r="Q54" s="67">
        <v>4</v>
      </c>
      <c r="R54" s="67">
        <v>7</v>
      </c>
      <c r="S54" s="67">
        <v>2</v>
      </c>
    </row>
    <row r="55" spans="1:19">
      <c r="A55" s="431" t="s">
        <v>1561</v>
      </c>
      <c r="B55" s="431"/>
      <c r="C55" s="254">
        <f>SUM(C56:C59)</f>
        <v>139</v>
      </c>
      <c r="D55" s="254">
        <f t="shared" ref="D55:S55" si="11">SUM(D56:D59)</f>
        <v>83</v>
      </c>
      <c r="E55" s="254">
        <f t="shared" si="11"/>
        <v>113</v>
      </c>
      <c r="F55" s="254">
        <f t="shared" si="11"/>
        <v>57</v>
      </c>
      <c r="G55" s="254">
        <f t="shared" si="11"/>
        <v>42</v>
      </c>
      <c r="H55" s="254">
        <f t="shared" si="11"/>
        <v>36</v>
      </c>
      <c r="I55" s="254">
        <f t="shared" si="11"/>
        <v>5</v>
      </c>
      <c r="J55" s="254">
        <f t="shared" si="11"/>
        <v>0</v>
      </c>
      <c r="K55" s="254">
        <f t="shared" si="11"/>
        <v>0</v>
      </c>
      <c r="L55" s="254">
        <f t="shared" si="11"/>
        <v>0</v>
      </c>
      <c r="M55" s="254">
        <f t="shared" si="11"/>
        <v>2</v>
      </c>
      <c r="N55" s="254">
        <f t="shared" si="11"/>
        <v>1</v>
      </c>
      <c r="O55" s="254">
        <f t="shared" si="11"/>
        <v>1</v>
      </c>
      <c r="P55" s="254">
        <f t="shared" si="11"/>
        <v>0</v>
      </c>
      <c r="Q55" s="254">
        <f t="shared" si="11"/>
        <v>4</v>
      </c>
      <c r="R55" s="254">
        <f t="shared" si="11"/>
        <v>15</v>
      </c>
      <c r="S55" s="254">
        <f t="shared" si="11"/>
        <v>1</v>
      </c>
    </row>
    <row r="56" spans="1:19">
      <c r="A56" s="353">
        <v>1</v>
      </c>
      <c r="B56" s="62" t="s">
        <v>34</v>
      </c>
      <c r="C56" s="65">
        <v>17</v>
      </c>
      <c r="D56" s="65">
        <v>10</v>
      </c>
      <c r="E56" s="65">
        <v>12</v>
      </c>
      <c r="F56" s="65">
        <v>11</v>
      </c>
      <c r="G56" s="65">
        <v>3</v>
      </c>
      <c r="H56" s="65">
        <v>5</v>
      </c>
      <c r="I56" s="65">
        <v>1</v>
      </c>
      <c r="J56" s="65">
        <v>0</v>
      </c>
      <c r="K56" s="65">
        <v>0</v>
      </c>
      <c r="L56" s="65">
        <v>0</v>
      </c>
      <c r="M56" s="65">
        <v>0</v>
      </c>
      <c r="N56" s="65">
        <v>1</v>
      </c>
      <c r="O56" s="65">
        <v>0</v>
      </c>
      <c r="P56" s="65">
        <v>0</v>
      </c>
      <c r="Q56" s="65">
        <v>0</v>
      </c>
      <c r="R56" s="65">
        <v>1</v>
      </c>
      <c r="S56" s="65">
        <v>0</v>
      </c>
    </row>
    <row r="57" spans="1:19">
      <c r="A57" s="353">
        <v>3</v>
      </c>
      <c r="B57" s="62" t="s">
        <v>36</v>
      </c>
      <c r="C57" s="65">
        <v>22</v>
      </c>
      <c r="D57" s="65">
        <v>10</v>
      </c>
      <c r="E57" s="65">
        <v>17</v>
      </c>
      <c r="F57" s="65">
        <v>10</v>
      </c>
      <c r="G57" s="65">
        <v>9</v>
      </c>
      <c r="H57" s="65">
        <v>7</v>
      </c>
      <c r="I57" s="65">
        <v>2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1</v>
      </c>
      <c r="P57" s="65">
        <v>0</v>
      </c>
      <c r="Q57" s="65">
        <v>4</v>
      </c>
      <c r="R57" s="65">
        <v>3</v>
      </c>
      <c r="S57" s="65">
        <v>1</v>
      </c>
    </row>
    <row r="58" spans="1:19">
      <c r="A58" s="353">
        <v>11</v>
      </c>
      <c r="B58" s="62" t="s">
        <v>43</v>
      </c>
      <c r="C58" s="65">
        <v>46</v>
      </c>
      <c r="D58" s="65">
        <v>30</v>
      </c>
      <c r="E58" s="65">
        <v>32</v>
      </c>
      <c r="F58" s="65">
        <v>21</v>
      </c>
      <c r="G58" s="65">
        <v>15</v>
      </c>
      <c r="H58" s="65">
        <v>19</v>
      </c>
      <c r="I58" s="65">
        <v>1</v>
      </c>
      <c r="J58" s="65">
        <v>0</v>
      </c>
      <c r="K58" s="65">
        <v>0</v>
      </c>
      <c r="L58" s="65">
        <v>0</v>
      </c>
      <c r="M58" s="65">
        <v>2</v>
      </c>
      <c r="N58" s="65">
        <v>0</v>
      </c>
      <c r="O58" s="65">
        <v>0</v>
      </c>
      <c r="P58" s="65">
        <v>0</v>
      </c>
      <c r="Q58" s="65">
        <v>0</v>
      </c>
      <c r="R58" s="65">
        <v>7</v>
      </c>
      <c r="S58" s="65">
        <v>0</v>
      </c>
    </row>
    <row r="59" spans="1:19">
      <c r="A59" s="353">
        <v>17</v>
      </c>
      <c r="B59" s="62" t="s">
        <v>48</v>
      </c>
      <c r="C59" s="65">
        <v>54</v>
      </c>
      <c r="D59" s="65">
        <v>33</v>
      </c>
      <c r="E59" s="65">
        <v>52</v>
      </c>
      <c r="F59" s="65">
        <v>15</v>
      </c>
      <c r="G59" s="65">
        <v>15</v>
      </c>
      <c r="H59" s="65">
        <v>5</v>
      </c>
      <c r="I59" s="65">
        <v>1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4</v>
      </c>
      <c r="S59" s="65">
        <v>0</v>
      </c>
    </row>
  </sheetData>
  <mergeCells count="34">
    <mergeCell ref="O4:O5"/>
    <mergeCell ref="P4:P5"/>
    <mergeCell ref="Q4:Q5"/>
    <mergeCell ref="A8:B8"/>
    <mergeCell ref="A21:B21"/>
    <mergeCell ref="A10:B10"/>
    <mergeCell ref="A15:B15"/>
    <mergeCell ref="J4:J5"/>
    <mergeCell ref="K4:K5"/>
    <mergeCell ref="L4:L5"/>
    <mergeCell ref="A55:B55"/>
    <mergeCell ref="A6:B6"/>
    <mergeCell ref="A7:B7"/>
    <mergeCell ref="A28:B28"/>
    <mergeCell ref="A44:B44"/>
    <mergeCell ref="A49:B49"/>
    <mergeCell ref="A22:B22"/>
    <mergeCell ref="A35:B35"/>
    <mergeCell ref="A1:S1"/>
    <mergeCell ref="A2:S2"/>
    <mergeCell ref="A3:A5"/>
    <mergeCell ref="B3:B5"/>
    <mergeCell ref="C3:C5"/>
    <mergeCell ref="D3:S3"/>
    <mergeCell ref="D4:D5"/>
    <mergeCell ref="E4:E5"/>
    <mergeCell ref="F4:F5"/>
    <mergeCell ref="G4:G5"/>
    <mergeCell ref="S4:S5"/>
    <mergeCell ref="H4:H5"/>
    <mergeCell ref="I4:I5"/>
    <mergeCell ref="R4:R5"/>
    <mergeCell ref="M4:M5"/>
    <mergeCell ref="N4:N5"/>
  </mergeCells>
  <printOptions horizontalCentered="1" verticalCentered="1"/>
  <pageMargins left="0.59055118110236227" right="0.59055118110236227" top="0.78740157480314965" bottom="0.39370078740157483" header="0" footer="0"/>
  <pageSetup paperSize="9" scale="1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opLeftCell="A10" zoomScaleNormal="100" workbookViewId="0">
      <selection activeCell="S16" sqref="S16"/>
    </sheetView>
  </sheetViews>
  <sheetFormatPr defaultColWidth="7.85546875" defaultRowHeight="12.75"/>
  <cols>
    <col min="1" max="1" width="4.5703125" style="7" customWidth="1"/>
    <col min="2" max="2" width="21" style="7" customWidth="1"/>
    <col min="3" max="3" width="12.5703125" style="7" customWidth="1"/>
    <col min="4" max="4" width="6.5703125" style="7" customWidth="1"/>
    <col min="5" max="5" width="11.85546875" style="7" customWidth="1"/>
    <col min="6" max="6" width="7.5703125" style="7" customWidth="1"/>
    <col min="7" max="7" width="7.7109375" style="7" customWidth="1"/>
    <col min="8" max="8" width="6.42578125" style="7" customWidth="1"/>
    <col min="9" max="9" width="7.7109375" style="7" customWidth="1"/>
    <col min="10" max="10" width="6.7109375" style="7" customWidth="1"/>
    <col min="11" max="11" width="7.85546875" style="7" customWidth="1"/>
    <col min="12" max="12" width="6.5703125" style="7" customWidth="1"/>
    <col min="13" max="13" width="8" style="7" customWidth="1"/>
    <col min="14" max="14" width="8.7109375" style="7" customWidth="1"/>
    <col min="15" max="15" width="10" style="7" customWidth="1"/>
    <col min="16" max="16" width="6.5703125" style="7" customWidth="1"/>
    <col min="17" max="17" width="8" style="7" customWidth="1"/>
    <col min="18" max="18" width="8.7109375" style="7" customWidth="1"/>
    <col min="19" max="19" width="10" style="7" customWidth="1"/>
    <col min="20" max="16384" width="7.85546875" style="7"/>
  </cols>
  <sheetData>
    <row r="1" spans="1:21" s="389" customFormat="1" ht="20.25" customHeight="1">
      <c r="A1" s="563" t="s">
        <v>321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</row>
    <row r="2" spans="1:21" s="23" customFormat="1" ht="38.25" customHeight="1">
      <c r="A2" s="475" t="s">
        <v>1497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</row>
    <row r="3" spans="1:21" s="389" customFormat="1" ht="18" customHeight="1">
      <c r="A3" s="441" t="s">
        <v>85</v>
      </c>
      <c r="B3" s="441" t="s">
        <v>86</v>
      </c>
      <c r="C3" s="561" t="s">
        <v>322</v>
      </c>
      <c r="D3" s="487" t="s">
        <v>323</v>
      </c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</row>
    <row r="4" spans="1:21" s="389" customFormat="1" ht="63.75" customHeight="1">
      <c r="A4" s="441"/>
      <c r="B4" s="441"/>
      <c r="C4" s="562"/>
      <c r="D4" s="410" t="s">
        <v>190</v>
      </c>
      <c r="E4" s="396" t="s">
        <v>324</v>
      </c>
      <c r="F4" s="395" t="s">
        <v>539</v>
      </c>
      <c r="G4" s="396" t="s">
        <v>324</v>
      </c>
      <c r="H4" s="395" t="s">
        <v>540</v>
      </c>
      <c r="I4" s="396" t="s">
        <v>324</v>
      </c>
      <c r="J4" s="395" t="s">
        <v>541</v>
      </c>
      <c r="K4" s="396" t="s">
        <v>324</v>
      </c>
      <c r="L4" s="395" t="s">
        <v>542</v>
      </c>
      <c r="M4" s="396" t="s">
        <v>324</v>
      </c>
      <c r="N4" s="395" t="s">
        <v>543</v>
      </c>
      <c r="O4" s="396" t="s">
        <v>324</v>
      </c>
      <c r="P4" s="395" t="s">
        <v>325</v>
      </c>
      <c r="Q4" s="396" t="s">
        <v>324</v>
      </c>
      <c r="R4" s="395" t="s">
        <v>524</v>
      </c>
      <c r="S4" s="396" t="s">
        <v>324</v>
      </c>
    </row>
    <row r="5" spans="1:21" s="66" customFormat="1" ht="32.25" customHeight="1">
      <c r="A5" s="435" t="s">
        <v>11</v>
      </c>
      <c r="B5" s="435"/>
      <c r="C5" s="194">
        <f>SUM(C6+C20)</f>
        <v>2815</v>
      </c>
      <c r="D5" s="194">
        <f>SUM(D6+D20)</f>
        <v>130</v>
      </c>
      <c r="E5" s="328">
        <f t="shared" ref="E5:E58" si="0">D5/C5</f>
        <v>4.6181172291296625E-2</v>
      </c>
      <c r="F5" s="194">
        <f>SUM(F6+F20)</f>
        <v>214</v>
      </c>
      <c r="G5" s="191">
        <f t="shared" ref="G5:G58" si="1">F5/C5</f>
        <v>7.6021314387211367E-2</v>
      </c>
      <c r="H5" s="194">
        <f>SUM(H6+H20)</f>
        <v>543</v>
      </c>
      <c r="I5" s="191">
        <f t="shared" ref="I5:I58" si="2">H5/C5</f>
        <v>0.19289520426287743</v>
      </c>
      <c r="J5" s="194">
        <f>SUM(J6+J20)</f>
        <v>326</v>
      </c>
      <c r="K5" s="191">
        <f t="shared" ref="K5:K57" si="3">J5/C5</f>
        <v>0.11580817051509769</v>
      </c>
      <c r="L5" s="194">
        <f>SUM(L6+L20)</f>
        <v>314</v>
      </c>
      <c r="M5" s="191">
        <f t="shared" ref="M5:M58" si="4">L5/C5</f>
        <v>0.11154529307282415</v>
      </c>
      <c r="N5" s="194">
        <f>SUM(N6+N20)</f>
        <v>510</v>
      </c>
      <c r="O5" s="191">
        <f t="shared" ref="O5:O46" si="5">N5/C5</f>
        <v>0.18117229129662521</v>
      </c>
      <c r="P5" s="194">
        <f>SUM(P6+P20)</f>
        <v>778</v>
      </c>
      <c r="Q5" s="191">
        <f t="shared" ref="Q5:Q46" si="6">P5/C5</f>
        <v>0.27637655417406748</v>
      </c>
      <c r="R5" s="194">
        <f>SUM(R6+R20)</f>
        <v>0</v>
      </c>
      <c r="S5" s="191">
        <f t="shared" ref="S5:S46" si="7">R5/C5</f>
        <v>0</v>
      </c>
      <c r="U5" s="330"/>
    </row>
    <row r="6" spans="1:21" s="110" customFormat="1" ht="23.25" customHeight="1">
      <c r="A6" s="548" t="s">
        <v>1552</v>
      </c>
      <c r="B6" s="548"/>
      <c r="C6" s="44">
        <f>SUM(C7+C9+C14)</f>
        <v>1011</v>
      </c>
      <c r="D6" s="44">
        <f>SUM(D7+D9+D14)</f>
        <v>41</v>
      </c>
      <c r="E6" s="41">
        <f t="shared" si="0"/>
        <v>4.0553907022749754E-2</v>
      </c>
      <c r="F6" s="44">
        <f>SUM(F7+F9+F14)</f>
        <v>77</v>
      </c>
      <c r="G6" s="41">
        <f t="shared" si="1"/>
        <v>7.6162215628091001E-2</v>
      </c>
      <c r="H6" s="44">
        <f>SUM(H7+H9+H14)</f>
        <v>203</v>
      </c>
      <c r="I6" s="41">
        <f t="shared" si="2"/>
        <v>0.20079129574678536</v>
      </c>
      <c r="J6" s="44">
        <f>SUM(J7+J9+J14)</f>
        <v>118</v>
      </c>
      <c r="K6" s="41">
        <f t="shared" si="3"/>
        <v>0.11671612265084075</v>
      </c>
      <c r="L6" s="44">
        <f>SUM(L7+L9+L14)</f>
        <v>107</v>
      </c>
      <c r="M6" s="41">
        <f t="shared" si="4"/>
        <v>0.10583580613254204</v>
      </c>
      <c r="N6" s="44">
        <f>SUM(N7+N9+N14)</f>
        <v>160</v>
      </c>
      <c r="O6" s="41">
        <f t="shared" si="5"/>
        <v>0.15825914935707219</v>
      </c>
      <c r="P6" s="44">
        <f>SUM(P7+P9+P14)</f>
        <v>305</v>
      </c>
      <c r="Q6" s="41">
        <f t="shared" si="6"/>
        <v>0.30168150346191891</v>
      </c>
      <c r="R6" s="44">
        <f>SUM(R7+R9+R14)</f>
        <v>0</v>
      </c>
      <c r="S6" s="41">
        <f t="shared" si="7"/>
        <v>0</v>
      </c>
    </row>
    <row r="7" spans="1:21" s="110" customFormat="1" ht="25.5" customHeight="1">
      <c r="A7" s="549" t="s">
        <v>1562</v>
      </c>
      <c r="B7" s="549"/>
      <c r="C7" s="254">
        <f>SUM(C8)</f>
        <v>581</v>
      </c>
      <c r="D7" s="254">
        <f>SUM(D8)</f>
        <v>19</v>
      </c>
      <c r="E7" s="252">
        <f t="shared" ref="E7:E19" si="8">D7/C7</f>
        <v>3.2702237521514632E-2</v>
      </c>
      <c r="F7" s="254">
        <f>SUM(F8)</f>
        <v>37</v>
      </c>
      <c r="G7" s="252">
        <f t="shared" ref="G7:G19" si="9">F7/C7</f>
        <v>6.3683304647160072E-2</v>
      </c>
      <c r="H7" s="254">
        <f>SUM(H8)</f>
        <v>123</v>
      </c>
      <c r="I7" s="252">
        <f t="shared" ref="I7:I19" si="10">H7/C7</f>
        <v>0.2117039586919105</v>
      </c>
      <c r="J7" s="254">
        <f>SUM(J8)</f>
        <v>77</v>
      </c>
      <c r="K7" s="252">
        <f t="shared" ref="K7:K19" si="11">J7/C7</f>
        <v>0.13253012048192772</v>
      </c>
      <c r="L7" s="254">
        <f>SUM(L8)</f>
        <v>56</v>
      </c>
      <c r="M7" s="252">
        <f t="shared" ref="M7:M19" si="12">L7/C7</f>
        <v>9.6385542168674704E-2</v>
      </c>
      <c r="N7" s="254">
        <f>SUM(N8)</f>
        <v>88</v>
      </c>
      <c r="O7" s="252">
        <f t="shared" ref="O7:O19" si="13">N7/C7</f>
        <v>0.15146299483648881</v>
      </c>
      <c r="P7" s="254">
        <f>SUM(P8)</f>
        <v>181</v>
      </c>
      <c r="Q7" s="252">
        <f t="shared" ref="Q7:Q19" si="14">P7/C7</f>
        <v>0.31153184165232356</v>
      </c>
      <c r="R7" s="254">
        <f>SUM(R8)</f>
        <v>0</v>
      </c>
      <c r="S7" s="252">
        <f t="shared" ref="S7:S19" si="15">R7/C7</f>
        <v>0</v>
      </c>
    </row>
    <row r="8" spans="1:21" s="19" customFormat="1" ht="15" customHeight="1">
      <c r="A8" s="12">
        <v>12</v>
      </c>
      <c r="B8" s="12" t="s">
        <v>79</v>
      </c>
      <c r="C8" s="16">
        <f>D8+F8+H8+J8+L8+N8+P8+R8</f>
        <v>581</v>
      </c>
      <c r="D8" s="16">
        <f>'[6]Z31_niepelnospr_kobiety_wie '!D8</f>
        <v>19</v>
      </c>
      <c r="E8" s="18">
        <f t="shared" si="8"/>
        <v>3.2702237521514632E-2</v>
      </c>
      <c r="F8" s="16">
        <f>'[6]Z31_niepelnospr_kobiety_wie '!F8</f>
        <v>37</v>
      </c>
      <c r="G8" s="18">
        <f t="shared" si="9"/>
        <v>6.3683304647160072E-2</v>
      </c>
      <c r="H8" s="16">
        <f>'[6]Z31_niepelnospr_kobiety_wie '!H8</f>
        <v>123</v>
      </c>
      <c r="I8" s="18">
        <f t="shared" si="10"/>
        <v>0.2117039586919105</v>
      </c>
      <c r="J8" s="16">
        <f>'[6]Z31_niepelnospr_kobiety_wie '!J8</f>
        <v>77</v>
      </c>
      <c r="K8" s="18">
        <f t="shared" si="11"/>
        <v>0.13253012048192772</v>
      </c>
      <c r="L8" s="16">
        <f>'[6]Z31_niepelnospr_kobiety_wie '!L8</f>
        <v>56</v>
      </c>
      <c r="M8" s="18">
        <f t="shared" si="12"/>
        <v>9.6385542168674704E-2</v>
      </c>
      <c r="N8" s="16">
        <f>'[6]Z31_niepelnospr_kobiety_wie '!N8</f>
        <v>88</v>
      </c>
      <c r="O8" s="18">
        <f t="shared" si="13"/>
        <v>0.15146299483648881</v>
      </c>
      <c r="P8" s="16">
        <f>'[6]Z31_niepelnospr_kobiety_wie '!P8</f>
        <v>181</v>
      </c>
      <c r="Q8" s="18">
        <f t="shared" si="14"/>
        <v>0.31153184165232356</v>
      </c>
      <c r="R8" s="16">
        <f>'[6]Z31_niepelnospr_kobiety_wie '!R8</f>
        <v>0</v>
      </c>
      <c r="S8" s="18">
        <f t="shared" si="15"/>
        <v>0</v>
      </c>
    </row>
    <row r="9" spans="1:21" s="110" customFormat="1" ht="23.25" customHeight="1">
      <c r="A9" s="549" t="s">
        <v>1563</v>
      </c>
      <c r="B9" s="431"/>
      <c r="C9" s="254">
        <f>SUM(C10:C13)</f>
        <v>226</v>
      </c>
      <c r="D9" s="254">
        <f>SUM(D10:D13)</f>
        <v>13</v>
      </c>
      <c r="E9" s="252">
        <f t="shared" si="8"/>
        <v>5.7522123893805309E-2</v>
      </c>
      <c r="F9" s="254">
        <f>SUM(F10:F13)</f>
        <v>23</v>
      </c>
      <c r="G9" s="252">
        <f t="shared" si="9"/>
        <v>0.10176991150442478</v>
      </c>
      <c r="H9" s="254">
        <f>SUM(H10:H13)</f>
        <v>40</v>
      </c>
      <c r="I9" s="252">
        <f t="shared" si="10"/>
        <v>0.17699115044247787</v>
      </c>
      <c r="J9" s="254">
        <f>SUM(J10:J13)</f>
        <v>22</v>
      </c>
      <c r="K9" s="252">
        <f t="shared" si="11"/>
        <v>9.7345132743362831E-2</v>
      </c>
      <c r="L9" s="254">
        <f>SUM(L10:L13)</f>
        <v>25</v>
      </c>
      <c r="M9" s="252">
        <f t="shared" si="12"/>
        <v>0.11061946902654868</v>
      </c>
      <c r="N9" s="254">
        <f>SUM(N10:N13)</f>
        <v>39</v>
      </c>
      <c r="O9" s="252">
        <f t="shared" si="13"/>
        <v>0.17256637168141592</v>
      </c>
      <c r="P9" s="254">
        <f>SUM(P10:P13)</f>
        <v>64</v>
      </c>
      <c r="Q9" s="252">
        <f t="shared" si="14"/>
        <v>0.2831858407079646</v>
      </c>
      <c r="R9" s="254">
        <f>SUM(R10:R13)</f>
        <v>0</v>
      </c>
      <c r="S9" s="252">
        <f t="shared" si="15"/>
        <v>0</v>
      </c>
    </row>
    <row r="10" spans="1:21" ht="15" customHeight="1">
      <c r="A10" s="11">
        <v>4</v>
      </c>
      <c r="B10" s="11" t="s">
        <v>37</v>
      </c>
      <c r="C10" s="16">
        <f t="shared" ref="C10:C13" si="16">D10+F10+H10+J10+L10+N10+P10+R10</f>
        <v>36</v>
      </c>
      <c r="D10" s="54">
        <f>'[6]Z31_niepelnospr_kobiety_wie '!D10</f>
        <v>0</v>
      </c>
      <c r="E10" s="17">
        <f t="shared" si="8"/>
        <v>0</v>
      </c>
      <c r="F10" s="54">
        <f>'[6]Z31_niepelnospr_kobiety_wie '!F10</f>
        <v>4</v>
      </c>
      <c r="G10" s="17">
        <f t="shared" si="9"/>
        <v>0.1111111111111111</v>
      </c>
      <c r="H10" s="54">
        <f>'[6]Z31_niepelnospr_kobiety_wie '!H10</f>
        <v>6</v>
      </c>
      <c r="I10" s="17">
        <f t="shared" si="10"/>
        <v>0.16666666666666666</v>
      </c>
      <c r="J10" s="54">
        <f>'[6]Z31_niepelnospr_kobiety_wie '!J10</f>
        <v>5</v>
      </c>
      <c r="K10" s="17">
        <f t="shared" si="11"/>
        <v>0.1388888888888889</v>
      </c>
      <c r="L10" s="54">
        <f>'[6]Z31_niepelnospr_kobiety_wie '!L10</f>
        <v>1</v>
      </c>
      <c r="M10" s="17">
        <f t="shared" si="12"/>
        <v>2.7777777777777776E-2</v>
      </c>
      <c r="N10" s="54">
        <f>'[6]Z31_niepelnospr_kobiety_wie '!N10</f>
        <v>9</v>
      </c>
      <c r="O10" s="17">
        <f t="shared" si="13"/>
        <v>0.25</v>
      </c>
      <c r="P10" s="54">
        <f>'[6]Z31_niepelnospr_kobiety_wie '!P10</f>
        <v>11</v>
      </c>
      <c r="Q10" s="17">
        <f t="shared" si="14"/>
        <v>0.30555555555555558</v>
      </c>
      <c r="R10" s="54">
        <f>'[6]Z31_niepelnospr_kobiety_wie '!R10</f>
        <v>0</v>
      </c>
      <c r="S10" s="17">
        <f t="shared" si="15"/>
        <v>0</v>
      </c>
    </row>
    <row r="11" spans="1:21" ht="15" customHeight="1">
      <c r="A11" s="11">
        <v>5</v>
      </c>
      <c r="B11" s="11" t="s">
        <v>68</v>
      </c>
      <c r="C11" s="16">
        <f t="shared" si="16"/>
        <v>78</v>
      </c>
      <c r="D11" s="54">
        <f>'[6]Z31_niepelnospr_kobiety_wie '!D11</f>
        <v>4</v>
      </c>
      <c r="E11" s="17">
        <f t="shared" si="8"/>
        <v>5.128205128205128E-2</v>
      </c>
      <c r="F11" s="54">
        <f>'[6]Z31_niepelnospr_kobiety_wie '!F11</f>
        <v>5</v>
      </c>
      <c r="G11" s="17">
        <f t="shared" si="9"/>
        <v>6.4102564102564097E-2</v>
      </c>
      <c r="H11" s="54">
        <f>'[6]Z31_niepelnospr_kobiety_wie '!H11</f>
        <v>10</v>
      </c>
      <c r="I11" s="17">
        <f t="shared" si="10"/>
        <v>0.12820512820512819</v>
      </c>
      <c r="J11" s="54">
        <f>'[6]Z31_niepelnospr_kobiety_wie '!J11</f>
        <v>4</v>
      </c>
      <c r="K11" s="17">
        <f t="shared" si="11"/>
        <v>5.128205128205128E-2</v>
      </c>
      <c r="L11" s="54">
        <f>'[6]Z31_niepelnospr_kobiety_wie '!L11</f>
        <v>13</v>
      </c>
      <c r="M11" s="17">
        <f t="shared" si="12"/>
        <v>0.16666666666666666</v>
      </c>
      <c r="N11" s="54">
        <f>'[6]Z31_niepelnospr_kobiety_wie '!N11</f>
        <v>15</v>
      </c>
      <c r="O11" s="17">
        <f t="shared" si="13"/>
        <v>0.19230769230769232</v>
      </c>
      <c r="P11" s="54">
        <f>'[6]Z31_niepelnospr_kobiety_wie '!P11</f>
        <v>27</v>
      </c>
      <c r="Q11" s="17">
        <f t="shared" si="14"/>
        <v>0.34615384615384615</v>
      </c>
      <c r="R11" s="54">
        <f>'[6]Z31_niepelnospr_kobiety_wie '!R11</f>
        <v>0</v>
      </c>
      <c r="S11" s="17">
        <f t="shared" si="15"/>
        <v>0</v>
      </c>
    </row>
    <row r="12" spans="1:21" ht="15" customHeight="1">
      <c r="A12" s="11">
        <v>7</v>
      </c>
      <c r="B12" s="11" t="s">
        <v>39</v>
      </c>
      <c r="C12" s="16">
        <f t="shared" si="16"/>
        <v>38</v>
      </c>
      <c r="D12" s="54">
        <f>'[6]Z31_niepelnospr_kobiety_wie '!D12</f>
        <v>1</v>
      </c>
      <c r="E12" s="17">
        <f t="shared" si="8"/>
        <v>2.6315789473684209E-2</v>
      </c>
      <c r="F12" s="54">
        <f>'[6]Z31_niepelnospr_kobiety_wie '!F12</f>
        <v>4</v>
      </c>
      <c r="G12" s="17">
        <f t="shared" si="9"/>
        <v>0.10526315789473684</v>
      </c>
      <c r="H12" s="54">
        <f>'[6]Z31_niepelnospr_kobiety_wie '!H12</f>
        <v>3</v>
      </c>
      <c r="I12" s="17">
        <f t="shared" si="10"/>
        <v>7.8947368421052627E-2</v>
      </c>
      <c r="J12" s="54">
        <f>'[6]Z31_niepelnospr_kobiety_wie '!J12</f>
        <v>4</v>
      </c>
      <c r="K12" s="17">
        <f t="shared" si="11"/>
        <v>0.10526315789473684</v>
      </c>
      <c r="L12" s="54">
        <f>'[6]Z31_niepelnospr_kobiety_wie '!L12</f>
        <v>4</v>
      </c>
      <c r="M12" s="17">
        <f t="shared" si="12"/>
        <v>0.10526315789473684</v>
      </c>
      <c r="N12" s="54">
        <f>'[6]Z31_niepelnospr_kobiety_wie '!N12</f>
        <v>9</v>
      </c>
      <c r="O12" s="17">
        <f t="shared" si="13"/>
        <v>0.23684210526315788</v>
      </c>
      <c r="P12" s="54">
        <f>'[6]Z31_niepelnospr_kobiety_wie '!P12</f>
        <v>13</v>
      </c>
      <c r="Q12" s="17">
        <f t="shared" si="14"/>
        <v>0.34210526315789475</v>
      </c>
      <c r="R12" s="54">
        <f>'[6]Z31_niepelnospr_kobiety_wie '!R12</f>
        <v>0</v>
      </c>
      <c r="S12" s="17">
        <f t="shared" si="15"/>
        <v>0</v>
      </c>
    </row>
    <row r="13" spans="1:21" ht="15" customHeight="1">
      <c r="A13" s="11">
        <v>15</v>
      </c>
      <c r="B13" s="11" t="s">
        <v>46</v>
      </c>
      <c r="C13" s="16">
        <f t="shared" si="16"/>
        <v>74</v>
      </c>
      <c r="D13" s="54">
        <f>'[6]Z31_niepelnospr_kobiety_wie '!D13</f>
        <v>8</v>
      </c>
      <c r="E13" s="17">
        <f t="shared" si="8"/>
        <v>0.10810810810810811</v>
      </c>
      <c r="F13" s="54">
        <f>'[6]Z31_niepelnospr_kobiety_wie '!F13</f>
        <v>10</v>
      </c>
      <c r="G13" s="17">
        <f t="shared" si="9"/>
        <v>0.13513513513513514</v>
      </c>
      <c r="H13" s="54">
        <f>'[6]Z31_niepelnospr_kobiety_wie '!H13</f>
        <v>21</v>
      </c>
      <c r="I13" s="17">
        <f t="shared" si="10"/>
        <v>0.28378378378378377</v>
      </c>
      <c r="J13" s="54">
        <f>'[6]Z31_niepelnospr_kobiety_wie '!J13</f>
        <v>9</v>
      </c>
      <c r="K13" s="17">
        <f t="shared" si="11"/>
        <v>0.12162162162162163</v>
      </c>
      <c r="L13" s="54">
        <f>'[6]Z31_niepelnospr_kobiety_wie '!L13</f>
        <v>7</v>
      </c>
      <c r="M13" s="17">
        <f t="shared" si="12"/>
        <v>9.45945945945946E-2</v>
      </c>
      <c r="N13" s="54">
        <f>'[6]Z31_niepelnospr_kobiety_wie '!N13</f>
        <v>6</v>
      </c>
      <c r="O13" s="17">
        <f t="shared" si="13"/>
        <v>8.1081081081081086E-2</v>
      </c>
      <c r="P13" s="54">
        <f>'[6]Z31_niepelnospr_kobiety_wie '!P13</f>
        <v>13</v>
      </c>
      <c r="Q13" s="17">
        <f t="shared" si="14"/>
        <v>0.17567567567567569</v>
      </c>
      <c r="R13" s="54">
        <f>'[6]Z31_niepelnospr_kobiety_wie '!R13</f>
        <v>0</v>
      </c>
      <c r="S13" s="17">
        <f t="shared" si="15"/>
        <v>0</v>
      </c>
    </row>
    <row r="14" spans="1:21" s="110" customFormat="1" ht="28.5" customHeight="1">
      <c r="A14" s="549" t="s">
        <v>1564</v>
      </c>
      <c r="B14" s="431"/>
      <c r="C14" s="254">
        <f>SUM(C15:C19)</f>
        <v>204</v>
      </c>
      <c r="D14" s="254">
        <f>SUM(D15:D19)</f>
        <v>9</v>
      </c>
      <c r="E14" s="252">
        <f t="shared" si="8"/>
        <v>4.4117647058823532E-2</v>
      </c>
      <c r="F14" s="254">
        <f>SUM(F15:F19)</f>
        <v>17</v>
      </c>
      <c r="G14" s="252">
        <f t="shared" si="9"/>
        <v>8.3333333333333329E-2</v>
      </c>
      <c r="H14" s="254">
        <f>SUM(H15:H19)</f>
        <v>40</v>
      </c>
      <c r="I14" s="252">
        <f t="shared" si="10"/>
        <v>0.19607843137254902</v>
      </c>
      <c r="J14" s="254">
        <f>SUM(J15:J19)</f>
        <v>19</v>
      </c>
      <c r="K14" s="252">
        <f t="shared" si="11"/>
        <v>9.3137254901960786E-2</v>
      </c>
      <c r="L14" s="254">
        <f>SUM(L15:L19)</f>
        <v>26</v>
      </c>
      <c r="M14" s="252">
        <f t="shared" si="12"/>
        <v>0.12745098039215685</v>
      </c>
      <c r="N14" s="254">
        <f>SUM(N15:N19)</f>
        <v>33</v>
      </c>
      <c r="O14" s="252">
        <f t="shared" si="13"/>
        <v>0.16176470588235295</v>
      </c>
      <c r="P14" s="254">
        <f>SUM(P15:P19)</f>
        <v>60</v>
      </c>
      <c r="Q14" s="252">
        <f t="shared" si="14"/>
        <v>0.29411764705882354</v>
      </c>
      <c r="R14" s="254">
        <f>SUM(R15:R19)</f>
        <v>0</v>
      </c>
      <c r="S14" s="252">
        <f t="shared" si="15"/>
        <v>0</v>
      </c>
    </row>
    <row r="15" spans="1:21" ht="15" customHeight="1">
      <c r="A15" s="11">
        <v>2</v>
      </c>
      <c r="B15" s="11" t="s">
        <v>35</v>
      </c>
      <c r="C15" s="16">
        <f t="shared" ref="C15:C19" si="17">D15+F15+H15+J15+L15+N15+P15+R15</f>
        <v>34</v>
      </c>
      <c r="D15" s="54">
        <f>'[6]Z31_niepelnospr_kobiety_wie '!D15</f>
        <v>2</v>
      </c>
      <c r="E15" s="17">
        <f t="shared" si="8"/>
        <v>5.8823529411764705E-2</v>
      </c>
      <c r="F15" s="54">
        <f>'[6]Z31_niepelnospr_kobiety_wie '!F15</f>
        <v>1</v>
      </c>
      <c r="G15" s="17">
        <f t="shared" si="9"/>
        <v>2.9411764705882353E-2</v>
      </c>
      <c r="H15" s="54">
        <f>'[6]Z31_niepelnospr_kobiety_wie '!H15</f>
        <v>10</v>
      </c>
      <c r="I15" s="17">
        <f t="shared" si="10"/>
        <v>0.29411764705882354</v>
      </c>
      <c r="J15" s="54">
        <f>'[6]Z31_niepelnospr_kobiety_wie '!J15</f>
        <v>3</v>
      </c>
      <c r="K15" s="17">
        <f t="shared" si="11"/>
        <v>8.8235294117647065E-2</v>
      </c>
      <c r="L15" s="54">
        <f>'[6]Z31_niepelnospr_kobiety_wie '!L15</f>
        <v>4</v>
      </c>
      <c r="M15" s="17">
        <f t="shared" si="12"/>
        <v>0.11764705882352941</v>
      </c>
      <c r="N15" s="54">
        <f>'[6]Z31_niepelnospr_kobiety_wie '!N15</f>
        <v>6</v>
      </c>
      <c r="O15" s="17">
        <f t="shared" si="13"/>
        <v>0.17647058823529413</v>
      </c>
      <c r="P15" s="54">
        <f>'[6]Z31_niepelnospr_kobiety_wie '!P15</f>
        <v>8</v>
      </c>
      <c r="Q15" s="17">
        <f t="shared" si="14"/>
        <v>0.23529411764705882</v>
      </c>
      <c r="R15" s="54">
        <f>'[6]Z31_niepelnospr_kobiety_wie '!R15</f>
        <v>0</v>
      </c>
      <c r="S15" s="17">
        <f t="shared" si="15"/>
        <v>0</v>
      </c>
    </row>
    <row r="16" spans="1:21" ht="15" customHeight="1">
      <c r="A16" s="11">
        <v>6</v>
      </c>
      <c r="B16" s="11" t="s">
        <v>38</v>
      </c>
      <c r="C16" s="16">
        <f t="shared" si="17"/>
        <v>31</v>
      </c>
      <c r="D16" s="54">
        <f>'[6]Z31_niepelnospr_kobiety_wie '!D16</f>
        <v>3</v>
      </c>
      <c r="E16" s="17">
        <f t="shared" si="8"/>
        <v>9.6774193548387094E-2</v>
      </c>
      <c r="F16" s="54">
        <f>'[6]Z31_niepelnospr_kobiety_wie '!F16</f>
        <v>3</v>
      </c>
      <c r="G16" s="17">
        <f t="shared" si="9"/>
        <v>9.6774193548387094E-2</v>
      </c>
      <c r="H16" s="54">
        <f>'[6]Z31_niepelnospr_kobiety_wie '!H16</f>
        <v>5</v>
      </c>
      <c r="I16" s="17">
        <f t="shared" si="10"/>
        <v>0.16129032258064516</v>
      </c>
      <c r="J16" s="54">
        <f>'[6]Z31_niepelnospr_kobiety_wie '!J16</f>
        <v>3</v>
      </c>
      <c r="K16" s="17">
        <f t="shared" si="11"/>
        <v>9.6774193548387094E-2</v>
      </c>
      <c r="L16" s="54">
        <f>'[6]Z31_niepelnospr_kobiety_wie '!L16</f>
        <v>3</v>
      </c>
      <c r="M16" s="17">
        <f t="shared" si="12"/>
        <v>9.6774193548387094E-2</v>
      </c>
      <c r="N16" s="54">
        <f>'[6]Z31_niepelnospr_kobiety_wie '!N16</f>
        <v>4</v>
      </c>
      <c r="O16" s="17">
        <f t="shared" si="13"/>
        <v>0.12903225806451613</v>
      </c>
      <c r="P16" s="54">
        <f>'[6]Z31_niepelnospr_kobiety_wie '!P16</f>
        <v>10</v>
      </c>
      <c r="Q16" s="17">
        <f t="shared" si="14"/>
        <v>0.32258064516129031</v>
      </c>
      <c r="R16" s="54">
        <f>'[6]Z31_niepelnospr_kobiety_wie '!R16</f>
        <v>0</v>
      </c>
      <c r="S16" s="17">
        <f t="shared" si="15"/>
        <v>0</v>
      </c>
    </row>
    <row r="17" spans="1:19" ht="15" customHeight="1">
      <c r="A17" s="11">
        <v>8</v>
      </c>
      <c r="B17" s="11" t="s">
        <v>40</v>
      </c>
      <c r="C17" s="16">
        <f t="shared" si="17"/>
        <v>69</v>
      </c>
      <c r="D17" s="54">
        <f>'[6]Z31_niepelnospr_kobiety_wie '!D17</f>
        <v>4</v>
      </c>
      <c r="E17" s="17">
        <f t="shared" si="8"/>
        <v>5.7971014492753624E-2</v>
      </c>
      <c r="F17" s="54">
        <f>'[6]Z31_niepelnospr_kobiety_wie '!F17</f>
        <v>9</v>
      </c>
      <c r="G17" s="17">
        <f t="shared" si="9"/>
        <v>0.13043478260869565</v>
      </c>
      <c r="H17" s="54">
        <f>'[6]Z31_niepelnospr_kobiety_wie '!H17</f>
        <v>15</v>
      </c>
      <c r="I17" s="17">
        <f t="shared" si="10"/>
        <v>0.21739130434782608</v>
      </c>
      <c r="J17" s="54">
        <f>'[6]Z31_niepelnospr_kobiety_wie '!J17</f>
        <v>5</v>
      </c>
      <c r="K17" s="17">
        <f t="shared" si="11"/>
        <v>7.2463768115942032E-2</v>
      </c>
      <c r="L17" s="54">
        <f>'[6]Z31_niepelnospr_kobiety_wie '!L17</f>
        <v>9</v>
      </c>
      <c r="M17" s="17">
        <f t="shared" si="12"/>
        <v>0.13043478260869565</v>
      </c>
      <c r="N17" s="54">
        <f>'[6]Z31_niepelnospr_kobiety_wie '!N17</f>
        <v>10</v>
      </c>
      <c r="O17" s="17">
        <f t="shared" si="13"/>
        <v>0.14492753623188406</v>
      </c>
      <c r="P17" s="54">
        <f>'[6]Z31_niepelnospr_kobiety_wie '!P17</f>
        <v>17</v>
      </c>
      <c r="Q17" s="17">
        <f t="shared" si="14"/>
        <v>0.24637681159420291</v>
      </c>
      <c r="R17" s="54">
        <f>'[6]Z31_niepelnospr_kobiety_wie '!R17</f>
        <v>0</v>
      </c>
      <c r="S17" s="17">
        <f t="shared" si="15"/>
        <v>0</v>
      </c>
    </row>
    <row r="18" spans="1:19" ht="15" customHeight="1">
      <c r="A18" s="11">
        <v>9</v>
      </c>
      <c r="B18" s="11" t="s">
        <v>41</v>
      </c>
      <c r="C18" s="16">
        <f t="shared" si="17"/>
        <v>55</v>
      </c>
      <c r="D18" s="54">
        <f>'[6]Z31_niepelnospr_kobiety_wie '!D18</f>
        <v>0</v>
      </c>
      <c r="E18" s="17">
        <f t="shared" si="8"/>
        <v>0</v>
      </c>
      <c r="F18" s="54">
        <f>'[6]Z31_niepelnospr_kobiety_wie '!F18</f>
        <v>3</v>
      </c>
      <c r="G18" s="17">
        <f t="shared" si="9"/>
        <v>5.4545454545454543E-2</v>
      </c>
      <c r="H18" s="54">
        <f>'[6]Z31_niepelnospr_kobiety_wie '!H18</f>
        <v>7</v>
      </c>
      <c r="I18" s="17">
        <f t="shared" si="10"/>
        <v>0.12727272727272726</v>
      </c>
      <c r="J18" s="54">
        <f>'[6]Z31_niepelnospr_kobiety_wie '!J18</f>
        <v>7</v>
      </c>
      <c r="K18" s="17">
        <f t="shared" si="11"/>
        <v>0.12727272727272726</v>
      </c>
      <c r="L18" s="54">
        <f>'[6]Z31_niepelnospr_kobiety_wie '!L18</f>
        <v>9</v>
      </c>
      <c r="M18" s="17">
        <f t="shared" si="12"/>
        <v>0.16363636363636364</v>
      </c>
      <c r="N18" s="54">
        <f>'[6]Z31_niepelnospr_kobiety_wie '!N18</f>
        <v>11</v>
      </c>
      <c r="O18" s="17">
        <f t="shared" si="13"/>
        <v>0.2</v>
      </c>
      <c r="P18" s="54">
        <f>'[6]Z31_niepelnospr_kobiety_wie '!P18</f>
        <v>18</v>
      </c>
      <c r="Q18" s="17">
        <f t="shared" si="14"/>
        <v>0.32727272727272727</v>
      </c>
      <c r="R18" s="54">
        <f>'[6]Z31_niepelnospr_kobiety_wie '!R18</f>
        <v>0</v>
      </c>
      <c r="S18" s="17">
        <f t="shared" si="15"/>
        <v>0</v>
      </c>
    </row>
    <row r="19" spans="1:19" ht="14.25" customHeight="1">
      <c r="A19" s="11">
        <v>13</v>
      </c>
      <c r="B19" s="112" t="s">
        <v>44</v>
      </c>
      <c r="C19" s="16">
        <f t="shared" si="17"/>
        <v>15</v>
      </c>
      <c r="D19" s="54">
        <f>'[6]Z31_niepelnospr_kobiety_wie '!D19</f>
        <v>0</v>
      </c>
      <c r="E19" s="17">
        <f t="shared" si="8"/>
        <v>0</v>
      </c>
      <c r="F19" s="54">
        <f>'[6]Z31_niepelnospr_kobiety_wie '!F19</f>
        <v>1</v>
      </c>
      <c r="G19" s="17">
        <f t="shared" si="9"/>
        <v>6.6666666666666666E-2</v>
      </c>
      <c r="H19" s="54">
        <f>'[6]Z31_niepelnospr_kobiety_wie '!H19</f>
        <v>3</v>
      </c>
      <c r="I19" s="17">
        <f t="shared" si="10"/>
        <v>0.2</v>
      </c>
      <c r="J19" s="54">
        <f>'[6]Z31_niepelnospr_kobiety_wie '!J19</f>
        <v>1</v>
      </c>
      <c r="K19" s="17">
        <f t="shared" si="11"/>
        <v>6.6666666666666666E-2</v>
      </c>
      <c r="L19" s="54">
        <f>'[6]Z31_niepelnospr_kobiety_wie '!L19</f>
        <v>1</v>
      </c>
      <c r="M19" s="17">
        <f t="shared" si="12"/>
        <v>6.6666666666666666E-2</v>
      </c>
      <c r="N19" s="54">
        <f>'[6]Z31_niepelnospr_kobiety_wie '!N19</f>
        <v>2</v>
      </c>
      <c r="O19" s="17">
        <f t="shared" si="13"/>
        <v>0.13333333333333333</v>
      </c>
      <c r="P19" s="54">
        <f>'[6]Z31_niepelnospr_kobiety_wie '!P19</f>
        <v>7</v>
      </c>
      <c r="Q19" s="17">
        <f t="shared" si="14"/>
        <v>0.46666666666666667</v>
      </c>
      <c r="R19" s="54">
        <f>'[6]Z31_niepelnospr_kobiety_wie '!R19</f>
        <v>0</v>
      </c>
      <c r="S19" s="17">
        <f t="shared" si="15"/>
        <v>0</v>
      </c>
    </row>
    <row r="20" spans="1:19" s="110" customFormat="1" ht="32.25" customHeight="1">
      <c r="A20" s="548" t="s">
        <v>1565</v>
      </c>
      <c r="B20" s="548"/>
      <c r="C20" s="118">
        <f>SUM(C21+C27+C34+C43+C48+C55)</f>
        <v>1804</v>
      </c>
      <c r="D20" s="118">
        <f>SUM(D21+D27+D34+D43+D48+D55)</f>
        <v>89</v>
      </c>
      <c r="E20" s="41">
        <f t="shared" si="0"/>
        <v>4.9334811529933478E-2</v>
      </c>
      <c r="F20" s="118">
        <f>SUM(F21+F27+F34+F43+F48+F55)</f>
        <v>137</v>
      </c>
      <c r="G20" s="41">
        <f t="shared" si="1"/>
        <v>7.5942350332594236E-2</v>
      </c>
      <c r="H20" s="118">
        <f>SUM(H21+H27+H34+H43+H48+H55)</f>
        <v>340</v>
      </c>
      <c r="I20" s="41">
        <f t="shared" si="2"/>
        <v>0.18847006651884701</v>
      </c>
      <c r="J20" s="118">
        <f>SUM(J21+J27+J34+J43+J48+J55)</f>
        <v>208</v>
      </c>
      <c r="K20" s="41">
        <f t="shared" si="3"/>
        <v>0.11529933481152993</v>
      </c>
      <c r="L20" s="118">
        <f>SUM(L21+L27+L34+L43+L48+L55)</f>
        <v>207</v>
      </c>
      <c r="M20" s="41">
        <f t="shared" si="4"/>
        <v>0.1147450110864745</v>
      </c>
      <c r="N20" s="118">
        <f>SUM(N21+N27+N34+N43+N48+N55)</f>
        <v>350</v>
      </c>
      <c r="O20" s="41">
        <f t="shared" si="5"/>
        <v>0.19401330376940132</v>
      </c>
      <c r="P20" s="118">
        <f>SUM(P21+P27+P34+P43+P48+P55)</f>
        <v>473</v>
      </c>
      <c r="Q20" s="41">
        <f t="shared" si="6"/>
        <v>0.26219512195121952</v>
      </c>
      <c r="R20" s="118">
        <f>SUM(R21+R27+R34+R43+R48+R55)</f>
        <v>0</v>
      </c>
      <c r="S20" s="41">
        <f t="shared" si="7"/>
        <v>0</v>
      </c>
    </row>
    <row r="21" spans="1:19" s="110" customFormat="1" ht="25.5" customHeight="1">
      <c r="A21" s="431" t="s">
        <v>1557</v>
      </c>
      <c r="B21" s="431"/>
      <c r="C21" s="254">
        <f>SUM(C22:C26)</f>
        <v>199</v>
      </c>
      <c r="D21" s="254">
        <f>SUM(D22:D26)</f>
        <v>12</v>
      </c>
      <c r="E21" s="252">
        <f>D21/C21</f>
        <v>6.030150753768844E-2</v>
      </c>
      <c r="F21" s="254">
        <f>SUM(F22:F26)</f>
        <v>20</v>
      </c>
      <c r="G21" s="252">
        <f>F21/C21</f>
        <v>0.10050251256281408</v>
      </c>
      <c r="H21" s="254">
        <f>SUM(H22:H26)</f>
        <v>44</v>
      </c>
      <c r="I21" s="252">
        <f>H21/C21</f>
        <v>0.22110552763819097</v>
      </c>
      <c r="J21" s="254">
        <f>SUM(J22:J26)</f>
        <v>18</v>
      </c>
      <c r="K21" s="252">
        <f>J21/C21</f>
        <v>9.0452261306532666E-2</v>
      </c>
      <c r="L21" s="254">
        <f>SUM(L22:L26)</f>
        <v>25</v>
      </c>
      <c r="M21" s="252">
        <f>L21/C21</f>
        <v>0.12562814070351758</v>
      </c>
      <c r="N21" s="254">
        <f>SUM(N22:N26)</f>
        <v>32</v>
      </c>
      <c r="O21" s="252">
        <f>N21/C21</f>
        <v>0.16080402010050251</v>
      </c>
      <c r="P21" s="254">
        <f>SUM(P22:P26)</f>
        <v>48</v>
      </c>
      <c r="Q21" s="252">
        <f>P21/C21</f>
        <v>0.24120603015075376</v>
      </c>
      <c r="R21" s="254">
        <f>SUM(R22:R26)</f>
        <v>0</v>
      </c>
      <c r="S21" s="252">
        <f>R21/C21</f>
        <v>0</v>
      </c>
    </row>
    <row r="22" spans="1:19" ht="15" customHeight="1">
      <c r="A22" s="11">
        <v>1</v>
      </c>
      <c r="B22" s="11" t="s">
        <v>12</v>
      </c>
      <c r="C22" s="16">
        <f t="shared" ref="C22:C26" si="18">D22+F22+H22+J22+L22+N22+P22+R22</f>
        <v>50</v>
      </c>
      <c r="D22" s="54">
        <f>'[6]Z31_niepelnospr_kobiety_wie '!D22</f>
        <v>1</v>
      </c>
      <c r="E22" s="17">
        <f t="shared" si="0"/>
        <v>0.02</v>
      </c>
      <c r="F22" s="54">
        <f>'[6]Z31_niepelnospr_kobiety_wie '!F22</f>
        <v>7</v>
      </c>
      <c r="G22" s="17">
        <f t="shared" si="1"/>
        <v>0.14000000000000001</v>
      </c>
      <c r="H22" s="54">
        <f>'[6]Z31_niepelnospr_kobiety_wie '!H22</f>
        <v>8</v>
      </c>
      <c r="I22" s="17">
        <f t="shared" si="2"/>
        <v>0.16</v>
      </c>
      <c r="J22" s="54">
        <f>'[6]Z31_niepelnospr_kobiety_wie '!J22</f>
        <v>6</v>
      </c>
      <c r="K22" s="17">
        <f t="shared" si="3"/>
        <v>0.12</v>
      </c>
      <c r="L22" s="54">
        <f>'[6]Z31_niepelnospr_kobiety_wie '!L22</f>
        <v>6</v>
      </c>
      <c r="M22" s="17">
        <f t="shared" si="4"/>
        <v>0.12</v>
      </c>
      <c r="N22" s="54">
        <f>'[6]Z31_niepelnospr_kobiety_wie '!N22</f>
        <v>11</v>
      </c>
      <c r="O22" s="17">
        <f t="shared" si="5"/>
        <v>0.22</v>
      </c>
      <c r="P22" s="54">
        <f>'[6]Z31_niepelnospr_kobiety_wie '!P22</f>
        <v>11</v>
      </c>
      <c r="Q22" s="17">
        <f t="shared" si="6"/>
        <v>0.22</v>
      </c>
      <c r="R22" s="54">
        <f>'[6]Z31_niepelnospr_kobiety_wie '!R22</f>
        <v>0</v>
      </c>
      <c r="S22" s="17">
        <f t="shared" si="7"/>
        <v>0</v>
      </c>
    </row>
    <row r="23" spans="1:19" ht="15" customHeight="1">
      <c r="A23" s="11">
        <v>2</v>
      </c>
      <c r="B23" s="11" t="s">
        <v>13</v>
      </c>
      <c r="C23" s="16">
        <f t="shared" si="18"/>
        <v>53</v>
      </c>
      <c r="D23" s="54">
        <f>'[6]Z31_niepelnospr_kobiety_wie '!D23</f>
        <v>2</v>
      </c>
      <c r="E23" s="17">
        <f t="shared" si="0"/>
        <v>3.7735849056603772E-2</v>
      </c>
      <c r="F23" s="54">
        <f>'[6]Z31_niepelnospr_kobiety_wie '!F23</f>
        <v>7</v>
      </c>
      <c r="G23" s="17">
        <f t="shared" si="1"/>
        <v>0.13207547169811321</v>
      </c>
      <c r="H23" s="54">
        <f>'[6]Z31_niepelnospr_kobiety_wie '!H23</f>
        <v>19</v>
      </c>
      <c r="I23" s="17">
        <f t="shared" si="2"/>
        <v>0.35849056603773582</v>
      </c>
      <c r="J23" s="54">
        <f>'[6]Z31_niepelnospr_kobiety_wie '!J23</f>
        <v>3</v>
      </c>
      <c r="K23" s="17">
        <f t="shared" si="3"/>
        <v>5.6603773584905662E-2</v>
      </c>
      <c r="L23" s="54">
        <f>'[6]Z31_niepelnospr_kobiety_wie '!L23</f>
        <v>5</v>
      </c>
      <c r="M23" s="17">
        <f t="shared" si="4"/>
        <v>9.4339622641509441E-2</v>
      </c>
      <c r="N23" s="54">
        <f>'[6]Z31_niepelnospr_kobiety_wie '!N23</f>
        <v>6</v>
      </c>
      <c r="O23" s="17">
        <f t="shared" si="5"/>
        <v>0.11320754716981132</v>
      </c>
      <c r="P23" s="54">
        <f>'[6]Z31_niepelnospr_kobiety_wie '!P23</f>
        <v>11</v>
      </c>
      <c r="Q23" s="17">
        <f t="shared" si="6"/>
        <v>0.20754716981132076</v>
      </c>
      <c r="R23" s="54">
        <f>'[6]Z31_niepelnospr_kobiety_wie '!R23</f>
        <v>0</v>
      </c>
      <c r="S23" s="17">
        <f t="shared" si="7"/>
        <v>0</v>
      </c>
    </row>
    <row r="24" spans="1:19" ht="15" customHeight="1">
      <c r="A24" s="11">
        <v>3</v>
      </c>
      <c r="B24" s="11" t="s">
        <v>15</v>
      </c>
      <c r="C24" s="16">
        <f t="shared" si="18"/>
        <v>41</v>
      </c>
      <c r="D24" s="54">
        <f>'[6]Z31_niepelnospr_kobiety_wie '!D24</f>
        <v>1</v>
      </c>
      <c r="E24" s="17">
        <f t="shared" si="0"/>
        <v>2.4390243902439025E-2</v>
      </c>
      <c r="F24" s="54">
        <f>'[6]Z31_niepelnospr_kobiety_wie '!F24</f>
        <v>3</v>
      </c>
      <c r="G24" s="17">
        <f t="shared" si="1"/>
        <v>7.3170731707317069E-2</v>
      </c>
      <c r="H24" s="54">
        <f>'[6]Z31_niepelnospr_kobiety_wie '!H24</f>
        <v>6</v>
      </c>
      <c r="I24" s="17">
        <f t="shared" si="2"/>
        <v>0.14634146341463414</v>
      </c>
      <c r="J24" s="54">
        <f>'[6]Z31_niepelnospr_kobiety_wie '!J24</f>
        <v>5</v>
      </c>
      <c r="K24" s="17">
        <f t="shared" si="3"/>
        <v>0.12195121951219512</v>
      </c>
      <c r="L24" s="54">
        <f>'[6]Z31_niepelnospr_kobiety_wie '!L24</f>
        <v>6</v>
      </c>
      <c r="M24" s="17">
        <f t="shared" si="4"/>
        <v>0.14634146341463414</v>
      </c>
      <c r="N24" s="54">
        <f>'[6]Z31_niepelnospr_kobiety_wie '!N24</f>
        <v>9</v>
      </c>
      <c r="O24" s="17">
        <f t="shared" si="5"/>
        <v>0.21951219512195122</v>
      </c>
      <c r="P24" s="54">
        <f>'[6]Z31_niepelnospr_kobiety_wie '!P24</f>
        <v>11</v>
      </c>
      <c r="Q24" s="17">
        <f t="shared" si="6"/>
        <v>0.26829268292682928</v>
      </c>
      <c r="R24" s="54">
        <f>'[6]Z31_niepelnospr_kobiety_wie '!R24</f>
        <v>0</v>
      </c>
      <c r="S24" s="17">
        <f t="shared" si="7"/>
        <v>0</v>
      </c>
    </row>
    <row r="25" spans="1:19" ht="15" customHeight="1">
      <c r="A25" s="11">
        <v>10</v>
      </c>
      <c r="B25" s="11" t="s">
        <v>42</v>
      </c>
      <c r="C25" s="16">
        <f t="shared" si="18"/>
        <v>26</v>
      </c>
      <c r="D25" s="54">
        <f>'[6]Z31_niepelnospr_kobiety_wie '!D25</f>
        <v>4</v>
      </c>
      <c r="E25" s="17">
        <f>D25/C25</f>
        <v>0.15384615384615385</v>
      </c>
      <c r="F25" s="54">
        <f>'[6]Z31_niepelnospr_kobiety_wie '!F25</f>
        <v>1</v>
      </c>
      <c r="G25" s="17">
        <f>F25/C25</f>
        <v>3.8461538461538464E-2</v>
      </c>
      <c r="H25" s="54">
        <f>'[6]Z31_niepelnospr_kobiety_wie '!H25</f>
        <v>7</v>
      </c>
      <c r="I25" s="17">
        <f>H25/C25</f>
        <v>0.26923076923076922</v>
      </c>
      <c r="J25" s="54">
        <f>'[6]Z31_niepelnospr_kobiety_wie '!J25</f>
        <v>1</v>
      </c>
      <c r="K25" s="17">
        <f>J25/C25</f>
        <v>3.8461538461538464E-2</v>
      </c>
      <c r="L25" s="54">
        <f>'[6]Z31_niepelnospr_kobiety_wie '!L25</f>
        <v>5</v>
      </c>
      <c r="M25" s="17">
        <f>L25/C25</f>
        <v>0.19230769230769232</v>
      </c>
      <c r="N25" s="54">
        <f>'[6]Z31_niepelnospr_kobiety_wie '!N25</f>
        <v>1</v>
      </c>
      <c r="O25" s="17">
        <f>N25/C25</f>
        <v>3.8461538461538464E-2</v>
      </c>
      <c r="P25" s="54">
        <f>'[6]Z31_niepelnospr_kobiety_wie '!P25</f>
        <v>7</v>
      </c>
      <c r="Q25" s="17">
        <f>P25/C25</f>
        <v>0.26923076923076922</v>
      </c>
      <c r="R25" s="54">
        <f>'[6]Z31_niepelnospr_kobiety_wie '!R25</f>
        <v>0</v>
      </c>
      <c r="S25" s="17">
        <f>R25/C25</f>
        <v>0</v>
      </c>
    </row>
    <row r="26" spans="1:19" ht="15" customHeight="1">
      <c r="A26" s="11">
        <v>4</v>
      </c>
      <c r="B26" s="11" t="s">
        <v>16</v>
      </c>
      <c r="C26" s="16">
        <f t="shared" si="18"/>
        <v>29</v>
      </c>
      <c r="D26" s="54">
        <f>'[6]Z31_niepelnospr_kobiety_wie '!D26</f>
        <v>4</v>
      </c>
      <c r="E26" s="17">
        <f t="shared" si="0"/>
        <v>0.13793103448275862</v>
      </c>
      <c r="F26" s="54">
        <f>'[6]Z31_niepelnospr_kobiety_wie '!F26</f>
        <v>2</v>
      </c>
      <c r="G26" s="17">
        <f t="shared" si="1"/>
        <v>6.8965517241379309E-2</v>
      </c>
      <c r="H26" s="22">
        <f>'[7]Niepełnosprawni wiek'!I11</f>
        <v>4</v>
      </c>
      <c r="I26" s="17">
        <f t="shared" si="2"/>
        <v>0.13793103448275862</v>
      </c>
      <c r="J26" s="54">
        <f>'[6]Z31_niepelnospr_kobiety_wie '!J26</f>
        <v>3</v>
      </c>
      <c r="K26" s="17">
        <f t="shared" si="3"/>
        <v>0.10344827586206896</v>
      </c>
      <c r="L26" s="54">
        <f>'[6]Z31_niepelnospr_kobiety_wie '!L26</f>
        <v>3</v>
      </c>
      <c r="M26" s="17">
        <f t="shared" si="4"/>
        <v>0.10344827586206896</v>
      </c>
      <c r="N26" s="54">
        <f>'[6]Z31_niepelnospr_kobiety_wie '!N26</f>
        <v>5</v>
      </c>
      <c r="O26" s="17">
        <f t="shared" si="5"/>
        <v>0.17241379310344829</v>
      </c>
      <c r="P26" s="54">
        <f>'[6]Z31_niepelnospr_kobiety_wie '!P26</f>
        <v>8</v>
      </c>
      <c r="Q26" s="17">
        <f t="shared" si="6"/>
        <v>0.27586206896551724</v>
      </c>
      <c r="R26" s="54">
        <f>'[6]Z31_niepelnospr_kobiety_wie '!R26</f>
        <v>0</v>
      </c>
      <c r="S26" s="17">
        <f t="shared" si="7"/>
        <v>0</v>
      </c>
    </row>
    <row r="27" spans="1:19" s="110" customFormat="1" ht="21.75" customHeight="1">
      <c r="A27" s="431" t="s">
        <v>1558</v>
      </c>
      <c r="B27" s="431"/>
      <c r="C27" s="254">
        <f>SUM(C28:C33)</f>
        <v>277</v>
      </c>
      <c r="D27" s="254">
        <f>SUM(D28:D33)</f>
        <v>21</v>
      </c>
      <c r="E27" s="252">
        <f>D27/C27</f>
        <v>7.5812274368231042E-2</v>
      </c>
      <c r="F27" s="254">
        <f>SUM(F28:F33)</f>
        <v>23</v>
      </c>
      <c r="G27" s="252">
        <f>F27/C27</f>
        <v>8.3032490974729242E-2</v>
      </c>
      <c r="H27" s="254">
        <f>SUM(H28:H33)</f>
        <v>57</v>
      </c>
      <c r="I27" s="252">
        <f>H27/C27</f>
        <v>0.20577617328519857</v>
      </c>
      <c r="J27" s="254">
        <f>SUM(J28:J33)</f>
        <v>28</v>
      </c>
      <c r="K27" s="252">
        <f>J27/C27</f>
        <v>0.10108303249097472</v>
      </c>
      <c r="L27" s="254">
        <f>SUM(L28:L33)</f>
        <v>28</v>
      </c>
      <c r="M27" s="252">
        <f>L27/C27</f>
        <v>0.10108303249097472</v>
      </c>
      <c r="N27" s="254">
        <f>SUM(N28:N33)</f>
        <v>55</v>
      </c>
      <c r="O27" s="252">
        <f>N27/C27</f>
        <v>0.19855595667870035</v>
      </c>
      <c r="P27" s="254">
        <f>SUM(P28:P33)</f>
        <v>65</v>
      </c>
      <c r="Q27" s="252">
        <f>P27/C27</f>
        <v>0.23465703971119134</v>
      </c>
      <c r="R27" s="254">
        <f>SUM(R28:R33)</f>
        <v>0</v>
      </c>
      <c r="S27" s="252">
        <f>R27/C27</f>
        <v>0</v>
      </c>
    </row>
    <row r="28" spans="1:19" ht="15" customHeight="1">
      <c r="A28" s="11">
        <v>1</v>
      </c>
      <c r="B28" s="11" t="s">
        <v>17</v>
      </c>
      <c r="C28" s="16">
        <f t="shared" ref="C28:C33" si="19">D28+F28+H28+J28+L28+N28+P28+R28</f>
        <v>35</v>
      </c>
      <c r="D28" s="54">
        <f>'[6]Z31_niepelnospr_kobiety_wie '!D28</f>
        <v>4</v>
      </c>
      <c r="E28" s="17">
        <f t="shared" si="0"/>
        <v>0.11428571428571428</v>
      </c>
      <c r="F28" s="54">
        <f>'[6]Z31_niepelnospr_kobiety_wie '!F28</f>
        <v>3</v>
      </c>
      <c r="G28" s="17">
        <f t="shared" si="1"/>
        <v>8.5714285714285715E-2</v>
      </c>
      <c r="H28" s="54">
        <f>'[6]Z31_niepelnospr_kobiety_wie '!H28</f>
        <v>7</v>
      </c>
      <c r="I28" s="17">
        <f t="shared" si="2"/>
        <v>0.2</v>
      </c>
      <c r="J28" s="54">
        <f>'[6]Z31_niepelnospr_kobiety_wie '!J28</f>
        <v>2</v>
      </c>
      <c r="K28" s="17">
        <f t="shared" si="3"/>
        <v>5.7142857142857141E-2</v>
      </c>
      <c r="L28" s="54">
        <f>'[6]Z31_niepelnospr_kobiety_wie '!L28</f>
        <v>4</v>
      </c>
      <c r="M28" s="17">
        <f t="shared" si="4"/>
        <v>0.11428571428571428</v>
      </c>
      <c r="N28" s="54">
        <f>'[6]Z31_niepelnospr_kobiety_wie '!N28</f>
        <v>5</v>
      </c>
      <c r="O28" s="17">
        <f t="shared" si="5"/>
        <v>0.14285714285714285</v>
      </c>
      <c r="P28" s="54">
        <f>'[6]Z31_niepelnospr_kobiety_wie '!P28</f>
        <v>10</v>
      </c>
      <c r="Q28" s="17">
        <f t="shared" si="6"/>
        <v>0.2857142857142857</v>
      </c>
      <c r="R28" s="54">
        <f>'[6]Z31_niepelnospr_kobiety_wie '!R28</f>
        <v>0</v>
      </c>
      <c r="S28" s="17">
        <f t="shared" si="7"/>
        <v>0</v>
      </c>
    </row>
    <row r="29" spans="1:19" s="389" customFormat="1" ht="15" customHeight="1">
      <c r="A29" s="11">
        <v>3</v>
      </c>
      <c r="B29" s="11" t="s">
        <v>18</v>
      </c>
      <c r="C29" s="16">
        <f t="shared" si="19"/>
        <v>43</v>
      </c>
      <c r="D29" s="54">
        <f>'[6]Z31_niepelnospr_kobiety_wie '!D29</f>
        <v>1</v>
      </c>
      <c r="E29" s="17">
        <f t="shared" ref="E29:E43" si="20">D29/C29</f>
        <v>2.3255813953488372E-2</v>
      </c>
      <c r="F29" s="54">
        <f>'[6]Z31_niepelnospr_kobiety_wie '!F29</f>
        <v>5</v>
      </c>
      <c r="G29" s="17">
        <f t="shared" ref="G29:G43" si="21">F29/C29</f>
        <v>0.11627906976744186</v>
      </c>
      <c r="H29" s="54">
        <f>'[6]Z31_niepelnospr_kobiety_wie '!H29</f>
        <v>12</v>
      </c>
      <c r="I29" s="17">
        <f t="shared" ref="I29:I43" si="22">H29/C29</f>
        <v>0.27906976744186046</v>
      </c>
      <c r="J29" s="54">
        <f>'[6]Z31_niepelnospr_kobiety_wie '!J29</f>
        <v>4</v>
      </c>
      <c r="K29" s="17">
        <f t="shared" ref="K29:K43" si="23">J29/C29</f>
        <v>9.3023255813953487E-2</v>
      </c>
      <c r="L29" s="54">
        <f>'[6]Z31_niepelnospr_kobiety_wie '!L29</f>
        <v>9</v>
      </c>
      <c r="M29" s="17">
        <f t="shared" ref="M29:M43" si="24">L29/C29</f>
        <v>0.20930232558139536</v>
      </c>
      <c r="N29" s="54">
        <f>'[6]Z31_niepelnospr_kobiety_wie '!N29</f>
        <v>5</v>
      </c>
      <c r="O29" s="17">
        <f t="shared" ref="O29:O34" si="25">N29/C29</f>
        <v>0.11627906976744186</v>
      </c>
      <c r="P29" s="54">
        <f>'[6]Z31_niepelnospr_kobiety_wie '!P29</f>
        <v>7</v>
      </c>
      <c r="Q29" s="17">
        <f t="shared" ref="Q29:Q34" si="26">P29/C29</f>
        <v>0.16279069767441862</v>
      </c>
      <c r="R29" s="54">
        <f>'[6]Z31_niepelnospr_kobiety_wie '!R29</f>
        <v>0</v>
      </c>
      <c r="S29" s="17">
        <f t="shared" ref="S29:S34" si="27">R29/C29</f>
        <v>0</v>
      </c>
    </row>
    <row r="30" spans="1:19" ht="15" customHeight="1">
      <c r="A30" s="11">
        <v>4</v>
      </c>
      <c r="B30" s="11" t="s">
        <v>20</v>
      </c>
      <c r="C30" s="16">
        <f t="shared" si="19"/>
        <v>68</v>
      </c>
      <c r="D30" s="54">
        <f>'[6]Z31_niepelnospr_kobiety_wie '!D30</f>
        <v>6</v>
      </c>
      <c r="E30" s="17">
        <f t="shared" si="20"/>
        <v>8.8235294117647065E-2</v>
      </c>
      <c r="F30" s="54">
        <f>'[6]Z31_niepelnospr_kobiety_wie '!F30</f>
        <v>7</v>
      </c>
      <c r="G30" s="17">
        <f t="shared" si="21"/>
        <v>0.10294117647058823</v>
      </c>
      <c r="H30" s="54">
        <f>'[6]Z31_niepelnospr_kobiety_wie '!H30</f>
        <v>14</v>
      </c>
      <c r="I30" s="17">
        <f t="shared" si="22"/>
        <v>0.20588235294117646</v>
      </c>
      <c r="J30" s="54">
        <f>'[6]Z31_niepelnospr_kobiety_wie '!J30</f>
        <v>6</v>
      </c>
      <c r="K30" s="17">
        <f t="shared" si="23"/>
        <v>8.8235294117647065E-2</v>
      </c>
      <c r="L30" s="54">
        <f>'[6]Z31_niepelnospr_kobiety_wie '!L30</f>
        <v>4</v>
      </c>
      <c r="M30" s="17">
        <f t="shared" si="24"/>
        <v>5.8823529411764705E-2</v>
      </c>
      <c r="N30" s="54">
        <f>'[6]Z31_niepelnospr_kobiety_wie '!N30</f>
        <v>15</v>
      </c>
      <c r="O30" s="17">
        <f t="shared" si="25"/>
        <v>0.22058823529411764</v>
      </c>
      <c r="P30" s="54">
        <f>'[6]Z31_niepelnospr_kobiety_wie '!P30</f>
        <v>16</v>
      </c>
      <c r="Q30" s="17">
        <f t="shared" si="26"/>
        <v>0.23529411764705882</v>
      </c>
      <c r="R30" s="54">
        <f>'[6]Z31_niepelnospr_kobiety_wie '!R30</f>
        <v>0</v>
      </c>
      <c r="S30" s="17">
        <f t="shared" si="27"/>
        <v>0</v>
      </c>
    </row>
    <row r="31" spans="1:19" ht="15" customHeight="1">
      <c r="A31" s="11">
        <v>5</v>
      </c>
      <c r="B31" s="11" t="s">
        <v>21</v>
      </c>
      <c r="C31" s="16">
        <f t="shared" si="19"/>
        <v>33</v>
      </c>
      <c r="D31" s="54">
        <f>'[6]Z31_niepelnospr_kobiety_wie '!D31</f>
        <v>3</v>
      </c>
      <c r="E31" s="17">
        <f t="shared" si="20"/>
        <v>9.0909090909090912E-2</v>
      </c>
      <c r="F31" s="54">
        <f>'[6]Z31_niepelnospr_kobiety_wie '!F31</f>
        <v>1</v>
      </c>
      <c r="G31" s="17">
        <f t="shared" si="21"/>
        <v>3.0303030303030304E-2</v>
      </c>
      <c r="H31" s="54">
        <f>'[6]Z31_niepelnospr_kobiety_wie '!H31</f>
        <v>4</v>
      </c>
      <c r="I31" s="17">
        <f t="shared" si="22"/>
        <v>0.12121212121212122</v>
      </c>
      <c r="J31" s="54">
        <f>'[6]Z31_niepelnospr_kobiety_wie '!J31</f>
        <v>6</v>
      </c>
      <c r="K31" s="17">
        <f t="shared" si="23"/>
        <v>0.18181818181818182</v>
      </c>
      <c r="L31" s="54">
        <f>'[6]Z31_niepelnospr_kobiety_wie '!L31</f>
        <v>0</v>
      </c>
      <c r="M31" s="17">
        <f t="shared" si="24"/>
        <v>0</v>
      </c>
      <c r="N31" s="54">
        <f>'[6]Z31_niepelnospr_kobiety_wie '!N31</f>
        <v>9</v>
      </c>
      <c r="O31" s="17">
        <f t="shared" si="25"/>
        <v>0.27272727272727271</v>
      </c>
      <c r="P31" s="54">
        <f>'[6]Z31_niepelnospr_kobiety_wie '!P31</f>
        <v>10</v>
      </c>
      <c r="Q31" s="17">
        <f t="shared" si="26"/>
        <v>0.30303030303030304</v>
      </c>
      <c r="R31" s="54">
        <f>'[6]Z31_niepelnospr_kobiety_wie '!R31</f>
        <v>0</v>
      </c>
      <c r="S31" s="17">
        <f t="shared" si="27"/>
        <v>0</v>
      </c>
    </row>
    <row r="32" spans="1:19" ht="15" customHeight="1">
      <c r="A32" s="11">
        <v>16</v>
      </c>
      <c r="B32" s="11" t="s">
        <v>47</v>
      </c>
      <c r="C32" s="16">
        <f t="shared" si="19"/>
        <v>33</v>
      </c>
      <c r="D32" s="54">
        <f>'[6]Z31_niepelnospr_kobiety_wie '!D32</f>
        <v>5</v>
      </c>
      <c r="E32" s="17">
        <f t="shared" si="20"/>
        <v>0.15151515151515152</v>
      </c>
      <c r="F32" s="54">
        <f>'[6]Z31_niepelnospr_kobiety_wie '!F32</f>
        <v>2</v>
      </c>
      <c r="G32" s="17">
        <f t="shared" si="21"/>
        <v>6.0606060606060608E-2</v>
      </c>
      <c r="H32" s="54">
        <f>'[6]Z31_niepelnospr_kobiety_wie '!H32</f>
        <v>7</v>
      </c>
      <c r="I32" s="17">
        <f t="shared" si="22"/>
        <v>0.21212121212121213</v>
      </c>
      <c r="J32" s="54">
        <f>'[6]Z31_niepelnospr_kobiety_wie '!J32</f>
        <v>2</v>
      </c>
      <c r="K32" s="17">
        <f t="shared" si="23"/>
        <v>6.0606060606060608E-2</v>
      </c>
      <c r="L32" s="54">
        <f>'[6]Z31_niepelnospr_kobiety_wie '!L32</f>
        <v>4</v>
      </c>
      <c r="M32" s="17">
        <f t="shared" si="24"/>
        <v>0.12121212121212122</v>
      </c>
      <c r="N32" s="54">
        <f>'[6]Z31_niepelnospr_kobiety_wie '!N32</f>
        <v>8</v>
      </c>
      <c r="O32" s="17">
        <f t="shared" si="25"/>
        <v>0.24242424242424243</v>
      </c>
      <c r="P32" s="54">
        <f>'[6]Z31_niepelnospr_kobiety_wie '!P32</f>
        <v>5</v>
      </c>
      <c r="Q32" s="17">
        <f t="shared" si="26"/>
        <v>0.15151515151515152</v>
      </c>
      <c r="R32" s="54">
        <f>'[6]Z31_niepelnospr_kobiety_wie '!R32</f>
        <v>0</v>
      </c>
      <c r="S32" s="17">
        <f t="shared" si="27"/>
        <v>0</v>
      </c>
    </row>
    <row r="33" spans="1:19" s="21" customFormat="1" ht="15" customHeight="1">
      <c r="A33" s="12">
        <v>2</v>
      </c>
      <c r="B33" s="12" t="s">
        <v>19</v>
      </c>
      <c r="C33" s="16">
        <f t="shared" si="19"/>
        <v>65</v>
      </c>
      <c r="D33" s="16">
        <f>'[6]Z31_niepelnospr_kobiety_wie '!D33</f>
        <v>2</v>
      </c>
      <c r="E33" s="18">
        <f t="shared" si="20"/>
        <v>3.0769230769230771E-2</v>
      </c>
      <c r="F33" s="16">
        <f>'[6]Z31_niepelnospr_kobiety_wie '!F33</f>
        <v>5</v>
      </c>
      <c r="G33" s="18">
        <f t="shared" si="21"/>
        <v>7.6923076923076927E-2</v>
      </c>
      <c r="H33" s="16">
        <f>'[6]Z31_niepelnospr_kobiety_wie '!H33</f>
        <v>13</v>
      </c>
      <c r="I33" s="18">
        <f t="shared" si="22"/>
        <v>0.2</v>
      </c>
      <c r="J33" s="16">
        <f>'[6]Z31_niepelnospr_kobiety_wie '!J33</f>
        <v>8</v>
      </c>
      <c r="K33" s="18">
        <f t="shared" si="23"/>
        <v>0.12307692307692308</v>
      </c>
      <c r="L33" s="16">
        <f>'[6]Z31_niepelnospr_kobiety_wie '!L33</f>
        <v>7</v>
      </c>
      <c r="M33" s="18">
        <f t="shared" si="24"/>
        <v>0.1076923076923077</v>
      </c>
      <c r="N33" s="16">
        <f>'[6]Z31_niepelnospr_kobiety_wie '!N33</f>
        <v>13</v>
      </c>
      <c r="O33" s="18">
        <f t="shared" si="25"/>
        <v>0.2</v>
      </c>
      <c r="P33" s="16">
        <f>'[6]Z31_niepelnospr_kobiety_wie '!P33</f>
        <v>17</v>
      </c>
      <c r="Q33" s="18">
        <f t="shared" si="26"/>
        <v>0.26153846153846155</v>
      </c>
      <c r="R33" s="16">
        <f>'[6]Z31_niepelnospr_kobiety_wie '!R33</f>
        <v>0</v>
      </c>
      <c r="S33" s="18">
        <f t="shared" si="27"/>
        <v>0</v>
      </c>
    </row>
    <row r="34" spans="1:19" s="21" customFormat="1" ht="15" customHeight="1">
      <c r="A34" s="431" t="s">
        <v>1559</v>
      </c>
      <c r="B34" s="431"/>
      <c r="C34" s="254">
        <f>SUM(C35:C42)</f>
        <v>645</v>
      </c>
      <c r="D34" s="254">
        <f>SUM(D35:D42)</f>
        <v>24</v>
      </c>
      <c r="E34" s="252">
        <f t="shared" si="20"/>
        <v>3.7209302325581395E-2</v>
      </c>
      <c r="F34" s="254">
        <f>SUM(F35:F42)</f>
        <v>28</v>
      </c>
      <c r="G34" s="252">
        <f t="shared" si="21"/>
        <v>4.3410852713178294E-2</v>
      </c>
      <c r="H34" s="254">
        <f>SUM(H35:H42)</f>
        <v>113</v>
      </c>
      <c r="I34" s="252">
        <f t="shared" si="22"/>
        <v>0.17519379844961241</v>
      </c>
      <c r="J34" s="254">
        <f>SUM(J35:J42)</f>
        <v>91</v>
      </c>
      <c r="K34" s="252">
        <f t="shared" si="23"/>
        <v>0.14108527131782947</v>
      </c>
      <c r="L34" s="254">
        <f>SUM(L35:L42)</f>
        <v>71</v>
      </c>
      <c r="M34" s="252">
        <f t="shared" si="24"/>
        <v>0.11007751937984496</v>
      </c>
      <c r="N34" s="254">
        <f>SUM(N35:N42)</f>
        <v>134</v>
      </c>
      <c r="O34" s="252">
        <f t="shared" si="25"/>
        <v>0.20775193798449612</v>
      </c>
      <c r="P34" s="254">
        <f>SUM(P35:P42)</f>
        <v>184</v>
      </c>
      <c r="Q34" s="252">
        <f t="shared" si="26"/>
        <v>0.28527131782945736</v>
      </c>
      <c r="R34" s="254">
        <f>SUM(R35:R42)</f>
        <v>0</v>
      </c>
      <c r="S34" s="252">
        <f t="shared" si="27"/>
        <v>0</v>
      </c>
    </row>
    <row r="35" spans="1:19" ht="15" customHeight="1">
      <c r="A35" s="11">
        <v>1</v>
      </c>
      <c r="B35" s="11" t="s">
        <v>26</v>
      </c>
      <c r="C35" s="16">
        <f t="shared" ref="C35:C42" si="28">D35+F35+H35+J35+L35+N35+P35+R35</f>
        <v>13</v>
      </c>
      <c r="D35" s="54">
        <f>'[6]Z31_niepelnospr_kobiety_wie '!D35</f>
        <v>3</v>
      </c>
      <c r="E35" s="17">
        <f t="shared" si="20"/>
        <v>0.23076923076923078</v>
      </c>
      <c r="F35" s="54">
        <f>'[6]Z31_niepelnospr_kobiety_wie '!F35</f>
        <v>1</v>
      </c>
      <c r="G35" s="17">
        <f t="shared" si="21"/>
        <v>7.6923076923076927E-2</v>
      </c>
      <c r="H35" s="54">
        <f>'[6]Z31_niepelnospr_kobiety_wie '!H35</f>
        <v>2</v>
      </c>
      <c r="I35" s="17">
        <f t="shared" si="22"/>
        <v>0.15384615384615385</v>
      </c>
      <c r="J35" s="54">
        <f>'[6]Z31_niepelnospr_kobiety_wie '!J35</f>
        <v>3</v>
      </c>
      <c r="K35" s="17">
        <f t="shared" si="23"/>
        <v>0.23076923076923078</v>
      </c>
      <c r="L35" s="54">
        <f>'[6]Z31_niepelnospr_kobiety_wie '!L35</f>
        <v>0</v>
      </c>
      <c r="M35" s="17">
        <f t="shared" si="24"/>
        <v>0</v>
      </c>
      <c r="N35" s="54">
        <f>'[6]Z31_niepelnospr_kobiety_wie '!N35</f>
        <v>3</v>
      </c>
      <c r="O35" s="17">
        <f t="shared" ref="O35:O41" si="29">N35/C35</f>
        <v>0.23076923076923078</v>
      </c>
      <c r="P35" s="54">
        <f>'[6]Z31_niepelnospr_kobiety_wie '!P35</f>
        <v>1</v>
      </c>
      <c r="Q35" s="17">
        <f t="shared" ref="Q35:Q41" si="30">P35/C35</f>
        <v>7.6923076923076927E-2</v>
      </c>
      <c r="R35" s="54">
        <f>'[6]Z31_niepelnospr_kobiety_wie '!R35</f>
        <v>0</v>
      </c>
      <c r="S35" s="17">
        <f t="shared" ref="S35:S41" si="31">R35/C35</f>
        <v>0</v>
      </c>
    </row>
    <row r="36" spans="1:19" ht="15" customHeight="1">
      <c r="A36" s="11">
        <v>2</v>
      </c>
      <c r="B36" s="11" t="s">
        <v>27</v>
      </c>
      <c r="C36" s="16">
        <f t="shared" si="28"/>
        <v>35</v>
      </c>
      <c r="D36" s="54">
        <f>'[6]Z31_niepelnospr_kobiety_wie '!D36</f>
        <v>1</v>
      </c>
      <c r="E36" s="17">
        <f t="shared" si="20"/>
        <v>2.8571428571428571E-2</v>
      </c>
      <c r="F36" s="54">
        <f>'[6]Z31_niepelnospr_kobiety_wie '!F36</f>
        <v>3</v>
      </c>
      <c r="G36" s="17">
        <f t="shared" si="21"/>
        <v>8.5714285714285715E-2</v>
      </c>
      <c r="H36" s="54">
        <f>'[6]Z31_niepelnospr_kobiety_wie '!H36</f>
        <v>5</v>
      </c>
      <c r="I36" s="17">
        <f t="shared" si="22"/>
        <v>0.14285714285714285</v>
      </c>
      <c r="J36" s="54">
        <f>'[6]Z31_niepelnospr_kobiety_wie '!J36</f>
        <v>3</v>
      </c>
      <c r="K36" s="17">
        <f t="shared" si="23"/>
        <v>8.5714285714285715E-2</v>
      </c>
      <c r="L36" s="54">
        <f>'[6]Z31_niepelnospr_kobiety_wie '!L36</f>
        <v>5</v>
      </c>
      <c r="M36" s="17">
        <f t="shared" si="24"/>
        <v>0.14285714285714285</v>
      </c>
      <c r="N36" s="54">
        <f>'[6]Z31_niepelnospr_kobiety_wie '!N36</f>
        <v>8</v>
      </c>
      <c r="O36" s="17">
        <f t="shared" si="29"/>
        <v>0.22857142857142856</v>
      </c>
      <c r="P36" s="54">
        <f>'[6]Z31_niepelnospr_kobiety_wie '!P36</f>
        <v>10</v>
      </c>
      <c r="Q36" s="17">
        <f t="shared" si="30"/>
        <v>0.2857142857142857</v>
      </c>
      <c r="R36" s="54">
        <f>'[6]Z31_niepelnospr_kobiety_wie '!R36</f>
        <v>0</v>
      </c>
      <c r="S36" s="17">
        <f t="shared" si="31"/>
        <v>0</v>
      </c>
    </row>
    <row r="37" spans="1:19" ht="15" customHeight="1">
      <c r="A37" s="11">
        <v>3</v>
      </c>
      <c r="B37" s="11" t="s">
        <v>28</v>
      </c>
      <c r="C37" s="16">
        <f t="shared" si="28"/>
        <v>30</v>
      </c>
      <c r="D37" s="54">
        <f>'[6]Z31_niepelnospr_kobiety_wie '!D37</f>
        <v>0</v>
      </c>
      <c r="E37" s="17">
        <f t="shared" si="20"/>
        <v>0</v>
      </c>
      <c r="F37" s="54">
        <f>'[6]Z31_niepelnospr_kobiety_wie '!F37</f>
        <v>2</v>
      </c>
      <c r="G37" s="17">
        <f t="shared" si="21"/>
        <v>6.6666666666666666E-2</v>
      </c>
      <c r="H37" s="54">
        <f>'[6]Z31_niepelnospr_kobiety_wie '!H37</f>
        <v>7</v>
      </c>
      <c r="I37" s="17">
        <f t="shared" si="22"/>
        <v>0.23333333333333334</v>
      </c>
      <c r="J37" s="54">
        <f>'[6]Z31_niepelnospr_kobiety_wie '!J37</f>
        <v>7</v>
      </c>
      <c r="K37" s="17">
        <f t="shared" si="23"/>
        <v>0.23333333333333334</v>
      </c>
      <c r="L37" s="54">
        <f>'[6]Z31_niepelnospr_kobiety_wie '!L37</f>
        <v>3</v>
      </c>
      <c r="M37" s="17">
        <f t="shared" si="24"/>
        <v>0.1</v>
      </c>
      <c r="N37" s="54">
        <f>'[6]Z31_niepelnospr_kobiety_wie '!N37</f>
        <v>5</v>
      </c>
      <c r="O37" s="17">
        <f t="shared" si="29"/>
        <v>0.16666666666666666</v>
      </c>
      <c r="P37" s="54">
        <f>'[6]Z31_niepelnospr_kobiety_wie '!P37</f>
        <v>6</v>
      </c>
      <c r="Q37" s="17">
        <f t="shared" si="30"/>
        <v>0.2</v>
      </c>
      <c r="R37" s="54">
        <f>'[6]Z31_niepelnospr_kobiety_wie '!R37</f>
        <v>0</v>
      </c>
      <c r="S37" s="17">
        <f t="shared" si="31"/>
        <v>0</v>
      </c>
    </row>
    <row r="38" spans="1:19" ht="15" customHeight="1">
      <c r="A38" s="11">
        <v>4</v>
      </c>
      <c r="B38" s="11" t="s">
        <v>107</v>
      </c>
      <c r="C38" s="16">
        <f t="shared" si="28"/>
        <v>30</v>
      </c>
      <c r="D38" s="54">
        <f>'[6]Z31_niepelnospr_kobiety_wie '!D38</f>
        <v>2</v>
      </c>
      <c r="E38" s="17">
        <f t="shared" si="20"/>
        <v>6.6666666666666666E-2</v>
      </c>
      <c r="F38" s="54">
        <f>'[6]Z31_niepelnospr_kobiety_wie '!F38</f>
        <v>1</v>
      </c>
      <c r="G38" s="17">
        <f t="shared" si="21"/>
        <v>3.3333333333333333E-2</v>
      </c>
      <c r="H38" s="54">
        <f>'[6]Z31_niepelnospr_kobiety_wie '!H38</f>
        <v>3</v>
      </c>
      <c r="I38" s="17">
        <f t="shared" si="22"/>
        <v>0.1</v>
      </c>
      <c r="J38" s="54">
        <f>'[6]Z31_niepelnospr_kobiety_wie '!J38</f>
        <v>4</v>
      </c>
      <c r="K38" s="17">
        <f t="shared" si="23"/>
        <v>0.13333333333333333</v>
      </c>
      <c r="L38" s="54">
        <f>'[6]Z31_niepelnospr_kobiety_wie '!L38</f>
        <v>8</v>
      </c>
      <c r="M38" s="17">
        <f t="shared" si="24"/>
        <v>0.26666666666666666</v>
      </c>
      <c r="N38" s="54">
        <f>'[6]Z31_niepelnospr_kobiety_wie '!N38</f>
        <v>3</v>
      </c>
      <c r="O38" s="17">
        <f t="shared" si="29"/>
        <v>0.1</v>
      </c>
      <c r="P38" s="54">
        <f>'[6]Z31_niepelnospr_kobiety_wie '!P38</f>
        <v>9</v>
      </c>
      <c r="Q38" s="17">
        <f t="shared" si="30"/>
        <v>0.3</v>
      </c>
      <c r="R38" s="54">
        <f>'[6]Z31_niepelnospr_kobiety_wie '!R38</f>
        <v>0</v>
      </c>
      <c r="S38" s="17">
        <f t="shared" si="31"/>
        <v>0</v>
      </c>
    </row>
    <row r="39" spans="1:19" ht="15" customHeight="1">
      <c r="A39" s="11">
        <v>6</v>
      </c>
      <c r="B39" s="11" t="s">
        <v>29</v>
      </c>
      <c r="C39" s="16">
        <f t="shared" si="28"/>
        <v>137</v>
      </c>
      <c r="D39" s="54">
        <f>'[6]Z31_niepelnospr_kobiety_wie '!D39</f>
        <v>8</v>
      </c>
      <c r="E39" s="17">
        <f t="shared" si="20"/>
        <v>5.8394160583941604E-2</v>
      </c>
      <c r="F39" s="54">
        <f>'[6]Z31_niepelnospr_kobiety_wie '!F39</f>
        <v>5</v>
      </c>
      <c r="G39" s="17">
        <f t="shared" si="21"/>
        <v>3.6496350364963501E-2</v>
      </c>
      <c r="H39" s="54">
        <f>'[6]Z31_niepelnospr_kobiety_wie '!H39</f>
        <v>31</v>
      </c>
      <c r="I39" s="17">
        <f t="shared" si="22"/>
        <v>0.22627737226277372</v>
      </c>
      <c r="J39" s="54">
        <f>'[6]Z31_niepelnospr_kobiety_wie '!J39</f>
        <v>17</v>
      </c>
      <c r="K39" s="17">
        <f t="shared" si="23"/>
        <v>0.12408759124087591</v>
      </c>
      <c r="L39" s="54">
        <f>'[6]Z31_niepelnospr_kobiety_wie '!L39</f>
        <v>13</v>
      </c>
      <c r="M39" s="17">
        <f t="shared" si="24"/>
        <v>9.4890510948905105E-2</v>
      </c>
      <c r="N39" s="54">
        <f>'[6]Z31_niepelnospr_kobiety_wie '!N39</f>
        <v>33</v>
      </c>
      <c r="O39" s="17">
        <f t="shared" si="29"/>
        <v>0.24087591240875914</v>
      </c>
      <c r="P39" s="54">
        <f>'[6]Z31_niepelnospr_kobiety_wie '!P39</f>
        <v>30</v>
      </c>
      <c r="Q39" s="17">
        <f t="shared" si="30"/>
        <v>0.21897810218978103</v>
      </c>
      <c r="R39" s="54">
        <f>'[6]Z31_niepelnospr_kobiety_wie '!R39</f>
        <v>0</v>
      </c>
      <c r="S39" s="17">
        <f t="shared" si="31"/>
        <v>0</v>
      </c>
    </row>
    <row r="40" spans="1:19" ht="15" customHeight="1">
      <c r="A40" s="11">
        <v>7</v>
      </c>
      <c r="B40" s="11" t="s">
        <v>30</v>
      </c>
      <c r="C40" s="16">
        <f t="shared" si="28"/>
        <v>44</v>
      </c>
      <c r="D40" s="54">
        <f>'[6]Z31_niepelnospr_kobiety_wie '!D40</f>
        <v>2</v>
      </c>
      <c r="E40" s="17">
        <f t="shared" si="20"/>
        <v>4.5454545454545456E-2</v>
      </c>
      <c r="F40" s="54">
        <f>'[6]Z31_niepelnospr_kobiety_wie '!F40</f>
        <v>3</v>
      </c>
      <c r="G40" s="17">
        <f t="shared" si="21"/>
        <v>6.8181818181818177E-2</v>
      </c>
      <c r="H40" s="54">
        <f>'[6]Z31_niepelnospr_kobiety_wie '!H40</f>
        <v>4</v>
      </c>
      <c r="I40" s="17">
        <f t="shared" si="22"/>
        <v>9.0909090909090912E-2</v>
      </c>
      <c r="J40" s="54">
        <f>'[6]Z31_niepelnospr_kobiety_wie '!J40</f>
        <v>8</v>
      </c>
      <c r="K40" s="17">
        <f t="shared" si="23"/>
        <v>0.18181818181818182</v>
      </c>
      <c r="L40" s="54">
        <f>'[6]Z31_niepelnospr_kobiety_wie '!L40</f>
        <v>3</v>
      </c>
      <c r="M40" s="17">
        <f t="shared" si="24"/>
        <v>6.8181818181818177E-2</v>
      </c>
      <c r="N40" s="54">
        <f>'[6]Z31_niepelnospr_kobiety_wie '!N40</f>
        <v>9</v>
      </c>
      <c r="O40" s="17">
        <f t="shared" si="29"/>
        <v>0.20454545454545456</v>
      </c>
      <c r="P40" s="54">
        <f>'[6]Z31_niepelnospr_kobiety_wie '!P40</f>
        <v>15</v>
      </c>
      <c r="Q40" s="17">
        <f t="shared" si="30"/>
        <v>0.34090909090909088</v>
      </c>
      <c r="R40" s="54">
        <f>'[6]Z31_niepelnospr_kobiety_wie '!R40</f>
        <v>0</v>
      </c>
      <c r="S40" s="17">
        <f t="shared" si="31"/>
        <v>0</v>
      </c>
    </row>
    <row r="41" spans="1:19" ht="15" customHeight="1">
      <c r="A41" s="11">
        <v>8</v>
      </c>
      <c r="B41" s="11" t="s">
        <v>31</v>
      </c>
      <c r="C41" s="16">
        <f t="shared" si="28"/>
        <v>17</v>
      </c>
      <c r="D41" s="54">
        <f>'[6]Z31_niepelnospr_kobiety_wie '!D41</f>
        <v>0</v>
      </c>
      <c r="E41" s="17">
        <f t="shared" si="20"/>
        <v>0</v>
      </c>
      <c r="F41" s="54">
        <f>'[6]Z31_niepelnospr_kobiety_wie '!F41</f>
        <v>2</v>
      </c>
      <c r="G41" s="17">
        <f t="shared" si="21"/>
        <v>0.11764705882352941</v>
      </c>
      <c r="H41" s="54">
        <f>'[6]Z31_niepelnospr_kobiety_wie '!H41</f>
        <v>1</v>
      </c>
      <c r="I41" s="17">
        <f t="shared" si="22"/>
        <v>5.8823529411764705E-2</v>
      </c>
      <c r="J41" s="54">
        <f>'[6]Z31_niepelnospr_kobiety_wie '!J41</f>
        <v>4</v>
      </c>
      <c r="K41" s="17">
        <f t="shared" si="23"/>
        <v>0.23529411764705882</v>
      </c>
      <c r="L41" s="54">
        <f>'[6]Z31_niepelnospr_kobiety_wie '!L41</f>
        <v>4</v>
      </c>
      <c r="M41" s="17">
        <f t="shared" si="24"/>
        <v>0.23529411764705882</v>
      </c>
      <c r="N41" s="54">
        <f>'[6]Z31_niepelnospr_kobiety_wie '!N41</f>
        <v>3</v>
      </c>
      <c r="O41" s="17">
        <f t="shared" si="29"/>
        <v>0.17647058823529413</v>
      </c>
      <c r="P41" s="54">
        <f>'[6]Z31_niepelnospr_kobiety_wie '!P41</f>
        <v>3</v>
      </c>
      <c r="Q41" s="17">
        <f t="shared" si="30"/>
        <v>0.17647058823529413</v>
      </c>
      <c r="R41" s="54">
        <f>'[6]Z31_niepelnospr_kobiety_wie '!R41</f>
        <v>0</v>
      </c>
      <c r="S41" s="17">
        <f t="shared" si="31"/>
        <v>0</v>
      </c>
    </row>
    <row r="42" spans="1:19" s="19" customFormat="1" ht="15" customHeight="1">
      <c r="A42" s="12">
        <v>5</v>
      </c>
      <c r="B42" s="12" t="s">
        <v>109</v>
      </c>
      <c r="C42" s="16">
        <f t="shared" si="28"/>
        <v>339</v>
      </c>
      <c r="D42" s="16">
        <f>'[6]Z31_niepelnospr_kobiety_wie '!D42</f>
        <v>8</v>
      </c>
      <c r="E42" s="18">
        <f t="shared" si="20"/>
        <v>2.359882005899705E-2</v>
      </c>
      <c r="F42" s="16">
        <f>'[6]Z31_niepelnospr_kobiety_wie '!F42</f>
        <v>11</v>
      </c>
      <c r="G42" s="18">
        <f t="shared" si="21"/>
        <v>3.2448377581120944E-2</v>
      </c>
      <c r="H42" s="16">
        <f>'[6]Z31_niepelnospr_kobiety_wie '!H42</f>
        <v>60</v>
      </c>
      <c r="I42" s="18">
        <f t="shared" si="22"/>
        <v>0.17699115044247787</v>
      </c>
      <c r="J42" s="16">
        <f>'[6]Z31_niepelnospr_kobiety_wie '!J42</f>
        <v>45</v>
      </c>
      <c r="K42" s="18">
        <f t="shared" si="23"/>
        <v>0.13274336283185842</v>
      </c>
      <c r="L42" s="16">
        <f>'[6]Z31_niepelnospr_kobiety_wie '!L42</f>
        <v>35</v>
      </c>
      <c r="M42" s="18">
        <f t="shared" si="24"/>
        <v>0.10324483775811209</v>
      </c>
      <c r="N42" s="16">
        <f>'[6]Z31_niepelnospr_kobiety_wie '!N42</f>
        <v>70</v>
      </c>
      <c r="O42" s="18">
        <f>N42/C42</f>
        <v>0.20648967551622419</v>
      </c>
      <c r="P42" s="16">
        <f>'[6]Z31_niepelnospr_kobiety_wie '!P42</f>
        <v>110</v>
      </c>
      <c r="Q42" s="18">
        <f>P42/C42</f>
        <v>0.32448377581120946</v>
      </c>
      <c r="R42" s="16">
        <f>'[6]Z31_niepelnospr_kobiety_wie '!R42</f>
        <v>0</v>
      </c>
      <c r="S42" s="18">
        <f>R42/C42</f>
        <v>0</v>
      </c>
    </row>
    <row r="43" spans="1:19" s="111" customFormat="1" ht="21.75" customHeight="1">
      <c r="A43" s="431" t="s">
        <v>1566</v>
      </c>
      <c r="B43" s="431"/>
      <c r="C43" s="254">
        <f>SUM(C44:C47)</f>
        <v>345</v>
      </c>
      <c r="D43" s="254">
        <f>SUM(D44:D47)</f>
        <v>13</v>
      </c>
      <c r="E43" s="252">
        <f t="shared" si="20"/>
        <v>3.7681159420289857E-2</v>
      </c>
      <c r="F43" s="254">
        <f>SUM(F44:F47)</f>
        <v>32</v>
      </c>
      <c r="G43" s="252">
        <f t="shared" si="21"/>
        <v>9.2753623188405798E-2</v>
      </c>
      <c r="H43" s="254">
        <f>SUM(H44:H47)</f>
        <v>64</v>
      </c>
      <c r="I43" s="252">
        <f t="shared" si="22"/>
        <v>0.1855072463768116</v>
      </c>
      <c r="J43" s="254">
        <f>SUM(J44:J47)</f>
        <v>47</v>
      </c>
      <c r="K43" s="252">
        <f t="shared" si="23"/>
        <v>0.13623188405797101</v>
      </c>
      <c r="L43" s="254">
        <f>SUM(L44:L47)</f>
        <v>42</v>
      </c>
      <c r="M43" s="252">
        <f t="shared" si="24"/>
        <v>0.12173913043478261</v>
      </c>
      <c r="N43" s="254">
        <f>SUM(N44:N47)</f>
        <v>72</v>
      </c>
      <c r="O43" s="252">
        <f>N43/C43</f>
        <v>0.20869565217391303</v>
      </c>
      <c r="P43" s="254">
        <f>SUM(P44:P47)</f>
        <v>75</v>
      </c>
      <c r="Q43" s="252">
        <f>P43/C43</f>
        <v>0.21739130434782608</v>
      </c>
      <c r="R43" s="254">
        <f>SUM(R44:R47)</f>
        <v>0</v>
      </c>
      <c r="S43" s="252">
        <f>R43/C43</f>
        <v>0</v>
      </c>
    </row>
    <row r="44" spans="1:19" ht="15" customHeight="1">
      <c r="A44" s="11">
        <v>1</v>
      </c>
      <c r="B44" s="11" t="s">
        <v>22</v>
      </c>
      <c r="C44" s="16">
        <f t="shared" ref="C44:C47" si="32">D44+F44+H44+J44+L44+N44+P44+R44</f>
        <v>48</v>
      </c>
      <c r="D44" s="54">
        <f>'[6]Z31_niepelnospr_kobiety_wie '!D44</f>
        <v>5</v>
      </c>
      <c r="E44" s="17">
        <f t="shared" si="0"/>
        <v>0.10416666666666667</v>
      </c>
      <c r="F44" s="54">
        <f>'[6]Z31_niepelnospr_kobiety_wie '!F44</f>
        <v>6</v>
      </c>
      <c r="G44" s="17">
        <f t="shared" si="1"/>
        <v>0.125</v>
      </c>
      <c r="H44" s="54">
        <f>'[6]Z31_niepelnospr_kobiety_wie '!H44</f>
        <v>6</v>
      </c>
      <c r="I44" s="17">
        <f t="shared" si="2"/>
        <v>0.125</v>
      </c>
      <c r="J44" s="54">
        <f>'[6]Z31_niepelnospr_kobiety_wie '!J44</f>
        <v>7</v>
      </c>
      <c r="K44" s="17">
        <f t="shared" si="3"/>
        <v>0.14583333333333334</v>
      </c>
      <c r="L44" s="54">
        <f>'[6]Z31_niepelnospr_kobiety_wie '!L44</f>
        <v>8</v>
      </c>
      <c r="M44" s="17">
        <f t="shared" si="4"/>
        <v>0.16666666666666666</v>
      </c>
      <c r="N44" s="54">
        <f>'[6]Z31_niepelnospr_kobiety_wie '!N44</f>
        <v>9</v>
      </c>
      <c r="O44" s="17">
        <f t="shared" si="5"/>
        <v>0.1875</v>
      </c>
      <c r="P44" s="54">
        <f>'[6]Z31_niepelnospr_kobiety_wie '!P44</f>
        <v>7</v>
      </c>
      <c r="Q44" s="17">
        <f t="shared" si="6"/>
        <v>0.14583333333333334</v>
      </c>
      <c r="R44" s="54">
        <f>'[6]Z31_niepelnospr_kobiety_wie '!R44</f>
        <v>0</v>
      </c>
      <c r="S44" s="17">
        <f t="shared" si="7"/>
        <v>0</v>
      </c>
    </row>
    <row r="45" spans="1:19" s="13" customFormat="1" ht="15" customHeight="1">
      <c r="A45" s="11">
        <v>3</v>
      </c>
      <c r="B45" s="11" t="s">
        <v>23</v>
      </c>
      <c r="C45" s="16">
        <f t="shared" si="32"/>
        <v>67</v>
      </c>
      <c r="D45" s="54">
        <f>'[6]Z31_niepelnospr_kobiety_wie '!D45</f>
        <v>2</v>
      </c>
      <c r="E45" s="17">
        <f t="shared" si="0"/>
        <v>2.9850746268656716E-2</v>
      </c>
      <c r="F45" s="54">
        <f>'[6]Z31_niepelnospr_kobiety_wie '!F45</f>
        <v>8</v>
      </c>
      <c r="G45" s="17">
        <f t="shared" si="1"/>
        <v>0.11940298507462686</v>
      </c>
      <c r="H45" s="54">
        <f>'[6]Z31_niepelnospr_kobiety_wie '!H45</f>
        <v>19</v>
      </c>
      <c r="I45" s="17">
        <f t="shared" si="2"/>
        <v>0.28358208955223879</v>
      </c>
      <c r="J45" s="54">
        <f>'[6]Z31_niepelnospr_kobiety_wie '!J45</f>
        <v>6</v>
      </c>
      <c r="K45" s="17">
        <f t="shared" si="3"/>
        <v>8.9552238805970144E-2</v>
      </c>
      <c r="L45" s="54">
        <f>'[6]Z31_niepelnospr_kobiety_wie '!L45</f>
        <v>10</v>
      </c>
      <c r="M45" s="17">
        <f t="shared" si="4"/>
        <v>0.14925373134328357</v>
      </c>
      <c r="N45" s="54">
        <f>'[6]Z31_niepelnospr_kobiety_wie '!N45</f>
        <v>12</v>
      </c>
      <c r="O45" s="17">
        <f t="shared" si="5"/>
        <v>0.17910447761194029</v>
      </c>
      <c r="P45" s="54">
        <f>'[6]Z31_niepelnospr_kobiety_wie '!P45</f>
        <v>10</v>
      </c>
      <c r="Q45" s="17">
        <f t="shared" si="6"/>
        <v>0.14925373134328357</v>
      </c>
      <c r="R45" s="54">
        <f>'[6]Z31_niepelnospr_kobiety_wie '!R45</f>
        <v>0</v>
      </c>
      <c r="S45" s="17">
        <f t="shared" si="7"/>
        <v>0</v>
      </c>
    </row>
    <row r="46" spans="1:19" ht="15" customHeight="1">
      <c r="A46" s="11">
        <v>4</v>
      </c>
      <c r="B46" s="11" t="s">
        <v>25</v>
      </c>
      <c r="C46" s="16">
        <f t="shared" si="32"/>
        <v>85</v>
      </c>
      <c r="D46" s="54">
        <f>'[6]Z31_niepelnospr_kobiety_wie '!D46</f>
        <v>5</v>
      </c>
      <c r="E46" s="17">
        <f t="shared" si="0"/>
        <v>5.8823529411764705E-2</v>
      </c>
      <c r="F46" s="54">
        <f>'[6]Z31_niepelnospr_kobiety_wie '!F46</f>
        <v>9</v>
      </c>
      <c r="G46" s="17">
        <f t="shared" si="1"/>
        <v>0.10588235294117647</v>
      </c>
      <c r="H46" s="54">
        <f>'[6]Z31_niepelnospr_kobiety_wie '!H46</f>
        <v>13</v>
      </c>
      <c r="I46" s="17">
        <f t="shared" si="2"/>
        <v>0.15294117647058825</v>
      </c>
      <c r="J46" s="54">
        <f>'[6]Z31_niepelnospr_kobiety_wie '!J46</f>
        <v>13</v>
      </c>
      <c r="K46" s="17">
        <f t="shared" si="3"/>
        <v>0.15294117647058825</v>
      </c>
      <c r="L46" s="54">
        <f>'[6]Z31_niepelnospr_kobiety_wie '!L46</f>
        <v>9</v>
      </c>
      <c r="M46" s="17">
        <f t="shared" si="4"/>
        <v>0.10588235294117647</v>
      </c>
      <c r="N46" s="54">
        <f>'[6]Z31_niepelnospr_kobiety_wie '!N46</f>
        <v>19</v>
      </c>
      <c r="O46" s="17">
        <f t="shared" si="5"/>
        <v>0.22352941176470589</v>
      </c>
      <c r="P46" s="54">
        <f>'[6]Z31_niepelnospr_kobiety_wie '!P46</f>
        <v>17</v>
      </c>
      <c r="Q46" s="17">
        <f t="shared" si="6"/>
        <v>0.2</v>
      </c>
      <c r="R46" s="54">
        <f>'[6]Z31_niepelnospr_kobiety_wie '!R46</f>
        <v>0</v>
      </c>
      <c r="S46" s="17">
        <f t="shared" si="7"/>
        <v>0</v>
      </c>
    </row>
    <row r="47" spans="1:19" s="20" customFormat="1" ht="15" customHeight="1">
      <c r="A47" s="12">
        <v>2</v>
      </c>
      <c r="B47" s="12" t="s">
        <v>24</v>
      </c>
      <c r="C47" s="16">
        <f t="shared" si="32"/>
        <v>145</v>
      </c>
      <c r="D47" s="16">
        <f>'[6]Z31_niepelnospr_kobiety_wie '!D47</f>
        <v>1</v>
      </c>
      <c r="E47" s="18">
        <f t="shared" ref="E47:E55" si="33">D47/C47</f>
        <v>6.8965517241379309E-3</v>
      </c>
      <c r="F47" s="16">
        <f>'[6]Z31_niepelnospr_kobiety_wie '!F47</f>
        <v>9</v>
      </c>
      <c r="G47" s="18">
        <f t="shared" ref="G47:G55" si="34">F47/C47</f>
        <v>6.2068965517241378E-2</v>
      </c>
      <c r="H47" s="16">
        <f>'[6]Z31_niepelnospr_kobiety_wie '!H47</f>
        <v>26</v>
      </c>
      <c r="I47" s="18">
        <f t="shared" ref="I47:I55" si="35">H47/C47</f>
        <v>0.1793103448275862</v>
      </c>
      <c r="J47" s="16">
        <f>'[6]Z31_niepelnospr_kobiety_wie '!J47</f>
        <v>21</v>
      </c>
      <c r="K47" s="18">
        <f t="shared" ref="K47:K55" si="36">J47/C47</f>
        <v>0.14482758620689656</v>
      </c>
      <c r="L47" s="16">
        <f>'[6]Z31_niepelnospr_kobiety_wie '!L47</f>
        <v>15</v>
      </c>
      <c r="M47" s="18">
        <f t="shared" ref="M47:M55" si="37">L47/C47</f>
        <v>0.10344827586206896</v>
      </c>
      <c r="N47" s="16">
        <f>'[6]Z31_niepelnospr_kobiety_wie '!N47</f>
        <v>32</v>
      </c>
      <c r="O47" s="18">
        <f t="shared" ref="O47:O55" si="38">N47/C47</f>
        <v>0.22068965517241379</v>
      </c>
      <c r="P47" s="16">
        <f>'[6]Z31_niepelnospr_kobiety_wie '!P47</f>
        <v>41</v>
      </c>
      <c r="Q47" s="18">
        <f t="shared" ref="Q47:Q55" si="39">P47/C47</f>
        <v>0.28275862068965518</v>
      </c>
      <c r="R47" s="16">
        <f>'[6]Z31_niepelnospr_kobiety_wie '!R47</f>
        <v>0</v>
      </c>
      <c r="S47" s="18">
        <f t="shared" ref="S47:S55" si="40">R47/C47</f>
        <v>0</v>
      </c>
    </row>
    <row r="48" spans="1:19" s="110" customFormat="1" ht="21.75" customHeight="1">
      <c r="A48" s="431" t="s">
        <v>1560</v>
      </c>
      <c r="B48" s="431"/>
      <c r="C48" s="254">
        <f>SUM(C49:C54)</f>
        <v>216</v>
      </c>
      <c r="D48" s="254">
        <f>SUM(D49:D54)</f>
        <v>14</v>
      </c>
      <c r="E48" s="252">
        <f t="shared" si="33"/>
        <v>6.4814814814814811E-2</v>
      </c>
      <c r="F48" s="254">
        <f>SUM(F49:F54)</f>
        <v>23</v>
      </c>
      <c r="G48" s="252">
        <f t="shared" si="34"/>
        <v>0.10648148148148148</v>
      </c>
      <c r="H48" s="254">
        <f>SUM(H49:H54)</f>
        <v>38</v>
      </c>
      <c r="I48" s="252">
        <f t="shared" si="35"/>
        <v>0.17592592592592593</v>
      </c>
      <c r="J48" s="254">
        <f>SUM(J49:J54)</f>
        <v>14</v>
      </c>
      <c r="K48" s="252">
        <f t="shared" si="36"/>
        <v>6.4814814814814811E-2</v>
      </c>
      <c r="L48" s="254">
        <f>SUM(L49:L54)</f>
        <v>28</v>
      </c>
      <c r="M48" s="252">
        <f t="shared" si="37"/>
        <v>0.12962962962962962</v>
      </c>
      <c r="N48" s="254">
        <f>SUM(N49:N54)</f>
        <v>34</v>
      </c>
      <c r="O48" s="252">
        <f t="shared" si="38"/>
        <v>0.15740740740740741</v>
      </c>
      <c r="P48" s="254">
        <f>SUM(P49:P54)</f>
        <v>65</v>
      </c>
      <c r="Q48" s="252">
        <f t="shared" si="39"/>
        <v>0.30092592592592593</v>
      </c>
      <c r="R48" s="254">
        <f>SUM(R49:R54)</f>
        <v>0</v>
      </c>
      <c r="S48" s="252">
        <f t="shared" si="40"/>
        <v>0</v>
      </c>
    </row>
    <row r="49" spans="1:19" ht="15" customHeight="1">
      <c r="A49" s="11">
        <v>1</v>
      </c>
      <c r="B49" s="11" t="s">
        <v>34</v>
      </c>
      <c r="C49" s="16">
        <f t="shared" ref="C49:C54" si="41">D49+F49+H49+J49+L49+N49+P49+R49</f>
        <v>17</v>
      </c>
      <c r="D49" s="54">
        <f>'[6]Z31_niepelnospr_kobiety_wie '!D49</f>
        <v>1</v>
      </c>
      <c r="E49" s="17">
        <f t="shared" si="33"/>
        <v>5.8823529411764705E-2</v>
      </c>
      <c r="F49" s="54">
        <f>'[6]Z31_niepelnospr_kobiety_wie '!F49</f>
        <v>2</v>
      </c>
      <c r="G49" s="17">
        <f t="shared" si="34"/>
        <v>0.11764705882352941</v>
      </c>
      <c r="H49" s="54">
        <f>'[6]Z31_niepelnospr_kobiety_wie '!H49</f>
        <v>6</v>
      </c>
      <c r="I49" s="17">
        <f t="shared" si="35"/>
        <v>0.35294117647058826</v>
      </c>
      <c r="J49" s="54">
        <f>'[6]Z31_niepelnospr_kobiety_wie '!J49</f>
        <v>0</v>
      </c>
      <c r="K49" s="17">
        <f t="shared" si="36"/>
        <v>0</v>
      </c>
      <c r="L49" s="54">
        <f>'[6]Z31_niepelnospr_kobiety_wie '!L49</f>
        <v>3</v>
      </c>
      <c r="M49" s="17">
        <f t="shared" si="37"/>
        <v>0.17647058823529413</v>
      </c>
      <c r="N49" s="54">
        <f>'[6]Z31_niepelnospr_kobiety_wie '!N49</f>
        <v>2</v>
      </c>
      <c r="O49" s="17">
        <f t="shared" si="38"/>
        <v>0.11764705882352941</v>
      </c>
      <c r="P49" s="54">
        <f>'[6]Z31_niepelnospr_kobiety_wie '!P49</f>
        <v>3</v>
      </c>
      <c r="Q49" s="17">
        <f t="shared" si="39"/>
        <v>0.17647058823529413</v>
      </c>
      <c r="R49" s="54">
        <f>'[6]Z31_niepelnospr_kobiety_wie '!R49</f>
        <v>0</v>
      </c>
      <c r="S49" s="17">
        <f t="shared" si="40"/>
        <v>0</v>
      </c>
    </row>
    <row r="50" spans="1:19" ht="15" customHeight="1">
      <c r="A50" s="11">
        <v>1</v>
      </c>
      <c r="B50" s="11" t="s">
        <v>115</v>
      </c>
      <c r="C50" s="16">
        <f t="shared" si="41"/>
        <v>17</v>
      </c>
      <c r="D50" s="54">
        <f>'[6]Z31_niepelnospr_kobiety_wie '!D50</f>
        <v>1</v>
      </c>
      <c r="E50" s="17">
        <f t="shared" si="33"/>
        <v>5.8823529411764705E-2</v>
      </c>
      <c r="F50" s="54">
        <f>'[6]Z31_niepelnospr_kobiety_wie '!F50</f>
        <v>2</v>
      </c>
      <c r="G50" s="17">
        <f t="shared" si="34"/>
        <v>0.11764705882352941</v>
      </c>
      <c r="H50" s="54">
        <f>'[6]Z31_niepelnospr_kobiety_wie '!H50</f>
        <v>4</v>
      </c>
      <c r="I50" s="17">
        <f t="shared" si="35"/>
        <v>0.23529411764705882</v>
      </c>
      <c r="J50" s="54">
        <f>'[6]Z31_niepelnospr_kobiety_wie '!J50</f>
        <v>2</v>
      </c>
      <c r="K50" s="17">
        <f t="shared" si="36"/>
        <v>0.11764705882352941</v>
      </c>
      <c r="L50" s="54">
        <f>'[6]Z31_niepelnospr_kobiety_wie '!L50</f>
        <v>1</v>
      </c>
      <c r="M50" s="17">
        <f t="shared" si="37"/>
        <v>5.8823529411764705E-2</v>
      </c>
      <c r="N50" s="54">
        <f>'[6]Z31_niepelnospr_kobiety_wie '!N50</f>
        <v>2</v>
      </c>
      <c r="O50" s="17">
        <f t="shared" si="38"/>
        <v>0.11764705882352941</v>
      </c>
      <c r="P50" s="54">
        <f>'[6]Z31_niepelnospr_kobiety_wie '!P50</f>
        <v>5</v>
      </c>
      <c r="Q50" s="17">
        <f t="shared" si="39"/>
        <v>0.29411764705882354</v>
      </c>
      <c r="R50" s="54">
        <f>'[6]Z31_niepelnospr_kobiety_wie '!R50</f>
        <v>0</v>
      </c>
      <c r="S50" s="17">
        <f t="shared" si="40"/>
        <v>0</v>
      </c>
    </row>
    <row r="51" spans="1:19" ht="15" customHeight="1">
      <c r="A51" s="11">
        <v>3</v>
      </c>
      <c r="B51" s="11" t="s">
        <v>269</v>
      </c>
      <c r="C51" s="16">
        <f t="shared" si="41"/>
        <v>55</v>
      </c>
      <c r="D51" s="54">
        <f>'[6]Z31_niepelnospr_kobiety_wie '!D51</f>
        <v>2</v>
      </c>
      <c r="E51" s="17">
        <f t="shared" si="33"/>
        <v>3.6363636363636362E-2</v>
      </c>
      <c r="F51" s="54">
        <f>'[6]Z31_niepelnospr_kobiety_wie '!F51</f>
        <v>8</v>
      </c>
      <c r="G51" s="17">
        <f t="shared" si="34"/>
        <v>0.14545454545454545</v>
      </c>
      <c r="H51" s="54">
        <f>'[6]Z31_niepelnospr_kobiety_wie '!H51</f>
        <v>11</v>
      </c>
      <c r="I51" s="17">
        <f t="shared" si="35"/>
        <v>0.2</v>
      </c>
      <c r="J51" s="54">
        <f>'[6]Z31_niepelnospr_kobiety_wie '!J51</f>
        <v>1</v>
      </c>
      <c r="K51" s="17">
        <f t="shared" si="36"/>
        <v>1.8181818181818181E-2</v>
      </c>
      <c r="L51" s="54">
        <f>'[6]Z31_niepelnospr_kobiety_wie '!L51</f>
        <v>6</v>
      </c>
      <c r="M51" s="17">
        <f t="shared" si="37"/>
        <v>0.10909090909090909</v>
      </c>
      <c r="N51" s="54">
        <f>'[6]Z31_niepelnospr_kobiety_wie '!N51</f>
        <v>13</v>
      </c>
      <c r="O51" s="17">
        <f t="shared" si="38"/>
        <v>0.23636363636363636</v>
      </c>
      <c r="P51" s="54">
        <f>'[6]Z31_niepelnospr_kobiety_wie '!P51</f>
        <v>14</v>
      </c>
      <c r="Q51" s="17">
        <f t="shared" si="39"/>
        <v>0.25454545454545452</v>
      </c>
      <c r="R51" s="54">
        <f>'[6]Z31_niepelnospr_kobiety_wie '!R51</f>
        <v>0</v>
      </c>
      <c r="S51" s="17">
        <f t="shared" si="40"/>
        <v>0</v>
      </c>
    </row>
    <row r="52" spans="1:19" ht="15" customHeight="1">
      <c r="A52" s="11">
        <v>4</v>
      </c>
      <c r="B52" s="11" t="s">
        <v>33</v>
      </c>
      <c r="C52" s="16">
        <f t="shared" si="41"/>
        <v>29</v>
      </c>
      <c r="D52" s="54">
        <f>'[6]Z31_niepelnospr_kobiety_wie '!D52</f>
        <v>4</v>
      </c>
      <c r="E52" s="17">
        <f t="shared" si="33"/>
        <v>0.13793103448275862</v>
      </c>
      <c r="F52" s="54">
        <f>'[6]Z31_niepelnospr_kobiety_wie '!F52</f>
        <v>3</v>
      </c>
      <c r="G52" s="17">
        <f t="shared" si="34"/>
        <v>0.10344827586206896</v>
      </c>
      <c r="H52" s="54">
        <f>'[6]Z31_niepelnospr_kobiety_wie '!H52</f>
        <v>3</v>
      </c>
      <c r="I52" s="17">
        <f t="shared" si="35"/>
        <v>0.10344827586206896</v>
      </c>
      <c r="J52" s="54">
        <f>'[6]Z31_niepelnospr_kobiety_wie '!J52</f>
        <v>3</v>
      </c>
      <c r="K52" s="17">
        <f t="shared" si="36"/>
        <v>0.10344827586206896</v>
      </c>
      <c r="L52" s="54">
        <f>'[6]Z31_niepelnospr_kobiety_wie '!L52</f>
        <v>5</v>
      </c>
      <c r="M52" s="17">
        <f t="shared" si="37"/>
        <v>0.17241379310344829</v>
      </c>
      <c r="N52" s="54">
        <f>'[6]Z31_niepelnospr_kobiety_wie '!N52</f>
        <v>3</v>
      </c>
      <c r="O52" s="17">
        <f t="shared" si="38"/>
        <v>0.10344827586206896</v>
      </c>
      <c r="P52" s="54">
        <f>'[6]Z31_niepelnospr_kobiety_wie '!P52</f>
        <v>8</v>
      </c>
      <c r="Q52" s="17">
        <f t="shared" si="39"/>
        <v>0.27586206896551724</v>
      </c>
      <c r="R52" s="54">
        <f>'[6]Z31_niepelnospr_kobiety_wie '!R52</f>
        <v>0</v>
      </c>
      <c r="S52" s="17">
        <f t="shared" si="40"/>
        <v>0</v>
      </c>
    </row>
    <row r="53" spans="1:19" ht="15" customHeight="1">
      <c r="A53" s="11">
        <v>14</v>
      </c>
      <c r="B53" s="11" t="s">
        <v>45</v>
      </c>
      <c r="C53" s="16">
        <f t="shared" si="41"/>
        <v>30</v>
      </c>
      <c r="D53" s="54">
        <f>'[6]Z31_niepelnospr_kobiety_wie '!D53</f>
        <v>2</v>
      </c>
      <c r="E53" s="17">
        <f t="shared" si="33"/>
        <v>6.6666666666666666E-2</v>
      </c>
      <c r="F53" s="54">
        <f>'[6]Z31_niepelnospr_kobiety_wie '!F53</f>
        <v>2</v>
      </c>
      <c r="G53" s="17">
        <f t="shared" si="34"/>
        <v>6.6666666666666666E-2</v>
      </c>
      <c r="H53" s="54">
        <f>'[6]Z31_niepelnospr_kobiety_wie '!H53</f>
        <v>4</v>
      </c>
      <c r="I53" s="17">
        <f t="shared" si="35"/>
        <v>0.13333333333333333</v>
      </c>
      <c r="J53" s="54">
        <f>'[6]Z31_niepelnospr_kobiety_wie '!J53</f>
        <v>2</v>
      </c>
      <c r="K53" s="17">
        <f t="shared" si="36"/>
        <v>6.6666666666666666E-2</v>
      </c>
      <c r="L53" s="54">
        <f>'[6]Z31_niepelnospr_kobiety_wie '!L53</f>
        <v>6</v>
      </c>
      <c r="M53" s="17">
        <f t="shared" si="37"/>
        <v>0.2</v>
      </c>
      <c r="N53" s="54">
        <f>'[6]Z31_niepelnospr_kobiety_wie '!N53</f>
        <v>7</v>
      </c>
      <c r="O53" s="17">
        <f t="shared" si="38"/>
        <v>0.23333333333333334</v>
      </c>
      <c r="P53" s="54">
        <f>'[6]Z31_niepelnospr_kobiety_wie '!P53</f>
        <v>7</v>
      </c>
      <c r="Q53" s="17">
        <f t="shared" si="39"/>
        <v>0.23333333333333334</v>
      </c>
      <c r="R53" s="54">
        <f>'[6]Z31_niepelnospr_kobiety_wie '!R53</f>
        <v>0</v>
      </c>
      <c r="S53" s="17">
        <f t="shared" si="40"/>
        <v>0</v>
      </c>
    </row>
    <row r="54" spans="1:19" s="19" customFormat="1" ht="15" customHeight="1">
      <c r="A54" s="12">
        <v>2</v>
      </c>
      <c r="B54" s="12" t="s">
        <v>117</v>
      </c>
      <c r="C54" s="16">
        <f t="shared" si="41"/>
        <v>68</v>
      </c>
      <c r="D54" s="16">
        <f>'[6]Z31_niepelnospr_kobiety_wie '!D54</f>
        <v>4</v>
      </c>
      <c r="E54" s="18">
        <f t="shared" si="33"/>
        <v>5.8823529411764705E-2</v>
      </c>
      <c r="F54" s="16">
        <f>'[6]Z31_niepelnospr_kobiety_wie '!F54</f>
        <v>6</v>
      </c>
      <c r="G54" s="18">
        <f t="shared" si="34"/>
        <v>8.8235294117647065E-2</v>
      </c>
      <c r="H54" s="16">
        <f>'[6]Z31_niepelnospr_kobiety_wie '!H54</f>
        <v>10</v>
      </c>
      <c r="I54" s="18">
        <f t="shared" si="35"/>
        <v>0.14705882352941177</v>
      </c>
      <c r="J54" s="16">
        <f>'[6]Z31_niepelnospr_kobiety_wie '!J54</f>
        <v>6</v>
      </c>
      <c r="K54" s="18">
        <f t="shared" si="36"/>
        <v>8.8235294117647065E-2</v>
      </c>
      <c r="L54" s="16">
        <f>'[6]Z31_niepelnospr_kobiety_wie '!L54</f>
        <v>7</v>
      </c>
      <c r="M54" s="18">
        <f t="shared" si="37"/>
        <v>0.10294117647058823</v>
      </c>
      <c r="N54" s="16">
        <f>'[6]Z31_niepelnospr_kobiety_wie '!N54</f>
        <v>7</v>
      </c>
      <c r="O54" s="18">
        <f t="shared" si="38"/>
        <v>0.10294117647058823</v>
      </c>
      <c r="P54" s="16">
        <f>'[6]Z31_niepelnospr_kobiety_wie '!P54</f>
        <v>28</v>
      </c>
      <c r="Q54" s="18">
        <f t="shared" si="39"/>
        <v>0.41176470588235292</v>
      </c>
      <c r="R54" s="16">
        <f>'[6]Z31_niepelnospr_kobiety_wie '!R54</f>
        <v>0</v>
      </c>
      <c r="S54" s="18">
        <f t="shared" si="40"/>
        <v>0</v>
      </c>
    </row>
    <row r="55" spans="1:19" s="110" customFormat="1" ht="21.75" customHeight="1">
      <c r="A55" s="431" t="s">
        <v>1561</v>
      </c>
      <c r="B55" s="431"/>
      <c r="C55" s="251">
        <f>SUM(C56:C58)</f>
        <v>122</v>
      </c>
      <c r="D55" s="251">
        <f>SUM(D56:D58)</f>
        <v>5</v>
      </c>
      <c r="E55" s="252">
        <f t="shared" si="33"/>
        <v>4.0983606557377046E-2</v>
      </c>
      <c r="F55" s="251">
        <f>SUM(F56:F58)</f>
        <v>11</v>
      </c>
      <c r="G55" s="252">
        <f t="shared" si="34"/>
        <v>9.0163934426229511E-2</v>
      </c>
      <c r="H55" s="251">
        <f>SUM(H56:H58)</f>
        <v>24</v>
      </c>
      <c r="I55" s="252">
        <f t="shared" si="35"/>
        <v>0.19672131147540983</v>
      </c>
      <c r="J55" s="251">
        <f>SUM(J56:J58)</f>
        <v>10</v>
      </c>
      <c r="K55" s="252">
        <f t="shared" si="36"/>
        <v>8.1967213114754092E-2</v>
      </c>
      <c r="L55" s="251">
        <f>SUM(L56:L58)</f>
        <v>13</v>
      </c>
      <c r="M55" s="252">
        <f t="shared" si="37"/>
        <v>0.10655737704918032</v>
      </c>
      <c r="N55" s="251">
        <f>SUM(N56:N58)</f>
        <v>23</v>
      </c>
      <c r="O55" s="252">
        <f t="shared" si="38"/>
        <v>0.18852459016393441</v>
      </c>
      <c r="P55" s="251">
        <f>SUM(P56:P58)</f>
        <v>36</v>
      </c>
      <c r="Q55" s="252">
        <f t="shared" si="39"/>
        <v>0.29508196721311475</v>
      </c>
      <c r="R55" s="251">
        <f>SUM(R56:R58)</f>
        <v>0</v>
      </c>
      <c r="S55" s="252">
        <f t="shared" si="40"/>
        <v>0</v>
      </c>
    </row>
    <row r="56" spans="1:19" ht="15" customHeight="1">
      <c r="A56" s="11">
        <v>3</v>
      </c>
      <c r="B56" s="11" t="s">
        <v>36</v>
      </c>
      <c r="C56" s="16">
        <f t="shared" ref="C56:C58" si="42">D56+F56+H56+J56+L56+N56+P56+R56</f>
        <v>22</v>
      </c>
      <c r="D56" s="54">
        <f>'[6]Z31_niepelnospr_kobiety_wie '!D56</f>
        <v>4</v>
      </c>
      <c r="E56" s="17">
        <f t="shared" si="0"/>
        <v>0.18181818181818182</v>
      </c>
      <c r="F56" s="54">
        <f>'[6]Z31_niepelnospr_kobiety_wie '!F56</f>
        <v>1</v>
      </c>
      <c r="G56" s="17">
        <f t="shared" si="1"/>
        <v>4.5454545454545456E-2</v>
      </c>
      <c r="H56" s="54">
        <f>'[6]Z31_niepelnospr_kobiety_wie '!H56</f>
        <v>4</v>
      </c>
      <c r="I56" s="17">
        <f t="shared" si="2"/>
        <v>0.18181818181818182</v>
      </c>
      <c r="J56" s="54">
        <f>'[6]Z31_niepelnospr_kobiety_wie '!J56</f>
        <v>2</v>
      </c>
      <c r="K56" s="17">
        <f t="shared" si="3"/>
        <v>9.0909090909090912E-2</v>
      </c>
      <c r="L56" s="54">
        <f>'[6]Z31_niepelnospr_kobiety_wie '!L56</f>
        <v>3</v>
      </c>
      <c r="M56" s="17">
        <f t="shared" si="4"/>
        <v>0.13636363636363635</v>
      </c>
      <c r="N56" s="54">
        <f>'[6]Z31_niepelnospr_kobiety_wie '!N56</f>
        <v>3</v>
      </c>
      <c r="O56" s="17">
        <f t="shared" ref="O56:O58" si="43">N56/C56</f>
        <v>0.13636363636363635</v>
      </c>
      <c r="P56" s="54">
        <f>'[6]Z31_niepelnospr_kobiety_wie '!P56</f>
        <v>5</v>
      </c>
      <c r="Q56" s="17">
        <f t="shared" ref="Q56:Q58" si="44">P56/C56</f>
        <v>0.22727272727272727</v>
      </c>
      <c r="R56" s="54">
        <f>'[6]Z31_niepelnospr_kobiety_wie '!R56</f>
        <v>0</v>
      </c>
      <c r="S56" s="17">
        <f t="shared" ref="S56:S58" si="45">R56/C56</f>
        <v>0</v>
      </c>
    </row>
    <row r="57" spans="1:19" ht="15" customHeight="1">
      <c r="A57" s="11">
        <v>11</v>
      </c>
      <c r="B57" s="412" t="s">
        <v>43</v>
      </c>
      <c r="C57" s="16">
        <f t="shared" si="42"/>
        <v>46</v>
      </c>
      <c r="D57" s="54">
        <f>'[6]Z31_niepelnospr_kobiety_wie '!D57</f>
        <v>0</v>
      </c>
      <c r="E57" s="17">
        <f t="shared" si="0"/>
        <v>0</v>
      </c>
      <c r="F57" s="54">
        <f>'[6]Z31_niepelnospr_kobiety_wie '!F57</f>
        <v>7</v>
      </c>
      <c r="G57" s="17">
        <f t="shared" si="1"/>
        <v>0.15217391304347827</v>
      </c>
      <c r="H57" s="54">
        <f>'[6]Z31_niepelnospr_kobiety_wie '!H57</f>
        <v>8</v>
      </c>
      <c r="I57" s="17">
        <f t="shared" si="2"/>
        <v>0.17391304347826086</v>
      </c>
      <c r="J57" s="54">
        <f>'[6]Z31_niepelnospr_kobiety_wie '!J57</f>
        <v>4</v>
      </c>
      <c r="K57" s="17">
        <f t="shared" si="3"/>
        <v>8.6956521739130432E-2</v>
      </c>
      <c r="L57" s="54">
        <f>'[6]Z31_niepelnospr_kobiety_wie '!L57</f>
        <v>4</v>
      </c>
      <c r="M57" s="17">
        <f t="shared" si="4"/>
        <v>8.6956521739130432E-2</v>
      </c>
      <c r="N57" s="54">
        <f>'[6]Z31_niepelnospr_kobiety_wie '!N57</f>
        <v>9</v>
      </c>
      <c r="O57" s="17">
        <f t="shared" si="43"/>
        <v>0.19565217391304349</v>
      </c>
      <c r="P57" s="54">
        <f>'[6]Z31_niepelnospr_kobiety_wie '!P57</f>
        <v>14</v>
      </c>
      <c r="Q57" s="17">
        <f t="shared" si="44"/>
        <v>0.30434782608695654</v>
      </c>
      <c r="R57" s="54">
        <f>'[6]Z31_niepelnospr_kobiety_wie '!R57</f>
        <v>0</v>
      </c>
      <c r="S57" s="17">
        <f t="shared" si="45"/>
        <v>0</v>
      </c>
    </row>
    <row r="58" spans="1:19" ht="15" customHeight="1">
      <c r="A58" s="11">
        <v>17</v>
      </c>
      <c r="B58" s="11" t="s">
        <v>48</v>
      </c>
      <c r="C58" s="16">
        <f t="shared" si="42"/>
        <v>54</v>
      </c>
      <c r="D58" s="54">
        <f>'[6]Z31_niepelnospr_kobiety_wie '!D58</f>
        <v>1</v>
      </c>
      <c r="E58" s="17">
        <f t="shared" si="0"/>
        <v>1.8518518518518517E-2</v>
      </c>
      <c r="F58" s="54">
        <f>'[6]Z31_niepelnospr_kobiety_wie '!F58</f>
        <v>3</v>
      </c>
      <c r="G58" s="17">
        <f t="shared" si="1"/>
        <v>5.5555555555555552E-2</v>
      </c>
      <c r="H58" s="54">
        <f>'[6]Z31_niepelnospr_kobiety_wie '!H58</f>
        <v>12</v>
      </c>
      <c r="I58" s="17">
        <f t="shared" si="2"/>
        <v>0.22222222222222221</v>
      </c>
      <c r="J58" s="54">
        <f>'[6]Z31_niepelnospr_kobiety_wie '!J58</f>
        <v>4</v>
      </c>
      <c r="K58" s="17">
        <f>J58/C58</f>
        <v>7.407407407407407E-2</v>
      </c>
      <c r="L58" s="54">
        <f>'[6]Z31_niepelnospr_kobiety_wie '!L58</f>
        <v>6</v>
      </c>
      <c r="M58" s="17">
        <f t="shared" si="4"/>
        <v>0.1111111111111111</v>
      </c>
      <c r="N58" s="54">
        <f>'[6]Z31_niepelnospr_kobiety_wie '!N58</f>
        <v>11</v>
      </c>
      <c r="O58" s="17">
        <f t="shared" si="43"/>
        <v>0.20370370370370369</v>
      </c>
      <c r="P58" s="54">
        <f>'[6]Z31_niepelnospr_kobiety_wie '!P58</f>
        <v>17</v>
      </c>
      <c r="Q58" s="17">
        <f t="shared" si="44"/>
        <v>0.31481481481481483</v>
      </c>
      <c r="R58" s="54">
        <f>'[6]Z31_niepelnospr_kobiety_wie '!R58</f>
        <v>0</v>
      </c>
      <c r="S58" s="17">
        <f t="shared" si="45"/>
        <v>0</v>
      </c>
    </row>
    <row r="59" spans="1:19"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P59" s="113"/>
      <c r="Q59" s="113"/>
    </row>
    <row r="60" spans="1:19">
      <c r="A60" s="48"/>
      <c r="B60" s="31"/>
      <c r="C60" s="114"/>
      <c r="D60" s="115"/>
      <c r="E60" s="116"/>
      <c r="F60" s="35"/>
      <c r="H60" s="113"/>
      <c r="I60" s="117"/>
    </row>
    <row r="61" spans="1:19">
      <c r="A61" s="48"/>
      <c r="B61" s="31"/>
      <c r="C61" s="114"/>
      <c r="D61" s="115"/>
      <c r="E61" s="116"/>
      <c r="F61" s="35"/>
      <c r="I61" s="117"/>
    </row>
  </sheetData>
  <mergeCells count="18">
    <mergeCell ref="A55:B55"/>
    <mergeCell ref="A5:B5"/>
    <mergeCell ref="A6:B6"/>
    <mergeCell ref="A27:B27"/>
    <mergeCell ref="A43:B43"/>
    <mergeCell ref="A48:B48"/>
    <mergeCell ref="A7:B7"/>
    <mergeCell ref="A9:B9"/>
    <mergeCell ref="A14:B14"/>
    <mergeCell ref="A20:B20"/>
    <mergeCell ref="A21:B21"/>
    <mergeCell ref="A34:B34"/>
    <mergeCell ref="A3:A4"/>
    <mergeCell ref="B3:B4"/>
    <mergeCell ref="C3:C4"/>
    <mergeCell ref="D3:S3"/>
    <mergeCell ref="A1:S1"/>
    <mergeCell ref="A2:S2"/>
  </mergeCells>
  <printOptions horizontalCentered="1" verticalCentered="1"/>
  <pageMargins left="0.78740157480314965" right="0.59055118110236227" top="0.59055118110236227" bottom="0.59055118110236227" header="0" footer="0"/>
  <pageSetup paperSize="9" scale="5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7"/>
  <sheetViews>
    <sheetView zoomScale="75" zoomScaleNormal="75" zoomScaleSheetLayoutView="50" workbookViewId="0">
      <selection activeCell="S16" sqref="S16"/>
    </sheetView>
  </sheetViews>
  <sheetFormatPr defaultColWidth="7.85546875" defaultRowHeight="15.75"/>
  <cols>
    <col min="1" max="1" width="3.85546875" style="192" customWidth="1"/>
    <col min="2" max="2" width="22.7109375" style="192" customWidth="1"/>
    <col min="3" max="3" width="10.85546875" style="201" customWidth="1"/>
    <col min="4" max="4" width="9.42578125" style="201" customWidth="1"/>
    <col min="5" max="5" width="10.42578125" style="192" customWidth="1"/>
    <col min="6" max="6" width="10.28515625" style="192" customWidth="1"/>
    <col min="7" max="7" width="9.42578125" style="7" customWidth="1"/>
    <col min="8" max="8" width="9.5703125" style="199" customWidth="1"/>
    <col min="9" max="9" width="9.140625" style="199" customWidth="1"/>
    <col min="10" max="10" width="9" style="199" customWidth="1"/>
    <col min="11" max="11" width="9.140625" style="192" customWidth="1"/>
    <col min="12" max="12" width="9.42578125" style="200" customWidth="1"/>
    <col min="13" max="256" width="7.85546875" style="192"/>
    <col min="257" max="257" width="3.85546875" style="192" customWidth="1"/>
    <col min="258" max="258" width="22.7109375" style="192" customWidth="1"/>
    <col min="259" max="259" width="10.85546875" style="192" customWidth="1"/>
    <col min="260" max="260" width="9.42578125" style="192" customWidth="1"/>
    <col min="261" max="261" width="10.42578125" style="192" customWidth="1"/>
    <col min="262" max="262" width="10.28515625" style="192" customWidth="1"/>
    <col min="263" max="263" width="9.42578125" style="192" customWidth="1"/>
    <col min="264" max="264" width="9.5703125" style="192" customWidth="1"/>
    <col min="265" max="265" width="9.140625" style="192" customWidth="1"/>
    <col min="266" max="266" width="9" style="192" customWidth="1"/>
    <col min="267" max="267" width="9.140625" style="192" customWidth="1"/>
    <col min="268" max="268" width="9.42578125" style="192" customWidth="1"/>
    <col min="269" max="512" width="7.85546875" style="192"/>
    <col min="513" max="513" width="3.85546875" style="192" customWidth="1"/>
    <col min="514" max="514" width="22.7109375" style="192" customWidth="1"/>
    <col min="515" max="515" width="10.85546875" style="192" customWidth="1"/>
    <col min="516" max="516" width="9.42578125" style="192" customWidth="1"/>
    <col min="517" max="517" width="10.42578125" style="192" customWidth="1"/>
    <col min="518" max="518" width="10.28515625" style="192" customWidth="1"/>
    <col min="519" max="519" width="9.42578125" style="192" customWidth="1"/>
    <col min="520" max="520" width="9.5703125" style="192" customWidth="1"/>
    <col min="521" max="521" width="9.140625" style="192" customWidth="1"/>
    <col min="522" max="522" width="9" style="192" customWidth="1"/>
    <col min="523" max="523" width="9.140625" style="192" customWidth="1"/>
    <col min="524" max="524" width="9.42578125" style="192" customWidth="1"/>
    <col min="525" max="768" width="7.85546875" style="192"/>
    <col min="769" max="769" width="3.85546875" style="192" customWidth="1"/>
    <col min="770" max="770" width="22.7109375" style="192" customWidth="1"/>
    <col min="771" max="771" width="10.85546875" style="192" customWidth="1"/>
    <col min="772" max="772" width="9.42578125" style="192" customWidth="1"/>
    <col min="773" max="773" width="10.42578125" style="192" customWidth="1"/>
    <col min="774" max="774" width="10.28515625" style="192" customWidth="1"/>
    <col min="775" max="775" width="9.42578125" style="192" customWidth="1"/>
    <col min="776" max="776" width="9.5703125" style="192" customWidth="1"/>
    <col min="777" max="777" width="9.140625" style="192" customWidth="1"/>
    <col min="778" max="778" width="9" style="192" customWidth="1"/>
    <col min="779" max="779" width="9.140625" style="192" customWidth="1"/>
    <col min="780" max="780" width="9.42578125" style="192" customWidth="1"/>
    <col min="781" max="1024" width="7.85546875" style="192"/>
    <col min="1025" max="1025" width="3.85546875" style="192" customWidth="1"/>
    <col min="1026" max="1026" width="22.7109375" style="192" customWidth="1"/>
    <col min="1027" max="1027" width="10.85546875" style="192" customWidth="1"/>
    <col min="1028" max="1028" width="9.42578125" style="192" customWidth="1"/>
    <col min="1029" max="1029" width="10.42578125" style="192" customWidth="1"/>
    <col min="1030" max="1030" width="10.28515625" style="192" customWidth="1"/>
    <col min="1031" max="1031" width="9.42578125" style="192" customWidth="1"/>
    <col min="1032" max="1032" width="9.5703125" style="192" customWidth="1"/>
    <col min="1033" max="1033" width="9.140625" style="192" customWidth="1"/>
    <col min="1034" max="1034" width="9" style="192" customWidth="1"/>
    <col min="1035" max="1035" width="9.140625" style="192" customWidth="1"/>
    <col min="1036" max="1036" width="9.42578125" style="192" customWidth="1"/>
    <col min="1037" max="1280" width="7.85546875" style="192"/>
    <col min="1281" max="1281" width="3.85546875" style="192" customWidth="1"/>
    <col min="1282" max="1282" width="22.7109375" style="192" customWidth="1"/>
    <col min="1283" max="1283" width="10.85546875" style="192" customWidth="1"/>
    <col min="1284" max="1284" width="9.42578125" style="192" customWidth="1"/>
    <col min="1285" max="1285" width="10.42578125" style="192" customWidth="1"/>
    <col min="1286" max="1286" width="10.28515625" style="192" customWidth="1"/>
    <col min="1287" max="1287" width="9.42578125" style="192" customWidth="1"/>
    <col min="1288" max="1288" width="9.5703125" style="192" customWidth="1"/>
    <col min="1289" max="1289" width="9.140625" style="192" customWidth="1"/>
    <col min="1290" max="1290" width="9" style="192" customWidth="1"/>
    <col min="1291" max="1291" width="9.140625" style="192" customWidth="1"/>
    <col min="1292" max="1292" width="9.42578125" style="192" customWidth="1"/>
    <col min="1293" max="1536" width="7.85546875" style="192"/>
    <col min="1537" max="1537" width="3.85546875" style="192" customWidth="1"/>
    <col min="1538" max="1538" width="22.7109375" style="192" customWidth="1"/>
    <col min="1539" max="1539" width="10.85546875" style="192" customWidth="1"/>
    <col min="1540" max="1540" width="9.42578125" style="192" customWidth="1"/>
    <col min="1541" max="1541" width="10.42578125" style="192" customWidth="1"/>
    <col min="1542" max="1542" width="10.28515625" style="192" customWidth="1"/>
    <col min="1543" max="1543" width="9.42578125" style="192" customWidth="1"/>
    <col min="1544" max="1544" width="9.5703125" style="192" customWidth="1"/>
    <col min="1545" max="1545" width="9.140625" style="192" customWidth="1"/>
    <col min="1546" max="1546" width="9" style="192" customWidth="1"/>
    <col min="1547" max="1547" width="9.140625" style="192" customWidth="1"/>
    <col min="1548" max="1548" width="9.42578125" style="192" customWidth="1"/>
    <col min="1549" max="1792" width="7.85546875" style="192"/>
    <col min="1793" max="1793" width="3.85546875" style="192" customWidth="1"/>
    <col min="1794" max="1794" width="22.7109375" style="192" customWidth="1"/>
    <col min="1795" max="1795" width="10.85546875" style="192" customWidth="1"/>
    <col min="1796" max="1796" width="9.42578125" style="192" customWidth="1"/>
    <col min="1797" max="1797" width="10.42578125" style="192" customWidth="1"/>
    <col min="1798" max="1798" width="10.28515625" style="192" customWidth="1"/>
    <col min="1799" max="1799" width="9.42578125" style="192" customWidth="1"/>
    <col min="1800" max="1800" width="9.5703125" style="192" customWidth="1"/>
    <col min="1801" max="1801" width="9.140625" style="192" customWidth="1"/>
    <col min="1802" max="1802" width="9" style="192" customWidth="1"/>
    <col min="1803" max="1803" width="9.140625" style="192" customWidth="1"/>
    <col min="1804" max="1804" width="9.42578125" style="192" customWidth="1"/>
    <col min="1805" max="2048" width="7.85546875" style="192"/>
    <col min="2049" max="2049" width="3.85546875" style="192" customWidth="1"/>
    <col min="2050" max="2050" width="22.7109375" style="192" customWidth="1"/>
    <col min="2051" max="2051" width="10.85546875" style="192" customWidth="1"/>
    <col min="2052" max="2052" width="9.42578125" style="192" customWidth="1"/>
    <col min="2053" max="2053" width="10.42578125" style="192" customWidth="1"/>
    <col min="2054" max="2054" width="10.28515625" style="192" customWidth="1"/>
    <col min="2055" max="2055" width="9.42578125" style="192" customWidth="1"/>
    <col min="2056" max="2056" width="9.5703125" style="192" customWidth="1"/>
    <col min="2057" max="2057" width="9.140625" style="192" customWidth="1"/>
    <col min="2058" max="2058" width="9" style="192" customWidth="1"/>
    <col min="2059" max="2059" width="9.140625" style="192" customWidth="1"/>
    <col min="2060" max="2060" width="9.42578125" style="192" customWidth="1"/>
    <col min="2061" max="2304" width="7.85546875" style="192"/>
    <col min="2305" max="2305" width="3.85546875" style="192" customWidth="1"/>
    <col min="2306" max="2306" width="22.7109375" style="192" customWidth="1"/>
    <col min="2307" max="2307" width="10.85546875" style="192" customWidth="1"/>
    <col min="2308" max="2308" width="9.42578125" style="192" customWidth="1"/>
    <col min="2309" max="2309" width="10.42578125" style="192" customWidth="1"/>
    <col min="2310" max="2310" width="10.28515625" style="192" customWidth="1"/>
    <col min="2311" max="2311" width="9.42578125" style="192" customWidth="1"/>
    <col min="2312" max="2312" width="9.5703125" style="192" customWidth="1"/>
    <col min="2313" max="2313" width="9.140625" style="192" customWidth="1"/>
    <col min="2314" max="2314" width="9" style="192" customWidth="1"/>
    <col min="2315" max="2315" width="9.140625" style="192" customWidth="1"/>
    <col min="2316" max="2316" width="9.42578125" style="192" customWidth="1"/>
    <col min="2317" max="2560" width="7.85546875" style="192"/>
    <col min="2561" max="2561" width="3.85546875" style="192" customWidth="1"/>
    <col min="2562" max="2562" width="22.7109375" style="192" customWidth="1"/>
    <col min="2563" max="2563" width="10.85546875" style="192" customWidth="1"/>
    <col min="2564" max="2564" width="9.42578125" style="192" customWidth="1"/>
    <col min="2565" max="2565" width="10.42578125" style="192" customWidth="1"/>
    <col min="2566" max="2566" width="10.28515625" style="192" customWidth="1"/>
    <col min="2567" max="2567" width="9.42578125" style="192" customWidth="1"/>
    <col min="2568" max="2568" width="9.5703125" style="192" customWidth="1"/>
    <col min="2569" max="2569" width="9.140625" style="192" customWidth="1"/>
    <col min="2570" max="2570" width="9" style="192" customWidth="1"/>
    <col min="2571" max="2571" width="9.140625" style="192" customWidth="1"/>
    <col min="2572" max="2572" width="9.42578125" style="192" customWidth="1"/>
    <col min="2573" max="2816" width="7.85546875" style="192"/>
    <col min="2817" max="2817" width="3.85546875" style="192" customWidth="1"/>
    <col min="2818" max="2818" width="22.7109375" style="192" customWidth="1"/>
    <col min="2819" max="2819" width="10.85546875" style="192" customWidth="1"/>
    <col min="2820" max="2820" width="9.42578125" style="192" customWidth="1"/>
    <col min="2821" max="2821" width="10.42578125" style="192" customWidth="1"/>
    <col min="2822" max="2822" width="10.28515625" style="192" customWidth="1"/>
    <col min="2823" max="2823" width="9.42578125" style="192" customWidth="1"/>
    <col min="2824" max="2824" width="9.5703125" style="192" customWidth="1"/>
    <col min="2825" max="2825" width="9.140625" style="192" customWidth="1"/>
    <col min="2826" max="2826" width="9" style="192" customWidth="1"/>
    <col min="2827" max="2827" width="9.140625" style="192" customWidth="1"/>
    <col min="2828" max="2828" width="9.42578125" style="192" customWidth="1"/>
    <col min="2829" max="3072" width="7.85546875" style="192"/>
    <col min="3073" max="3073" width="3.85546875" style="192" customWidth="1"/>
    <col min="3074" max="3074" width="22.7109375" style="192" customWidth="1"/>
    <col min="3075" max="3075" width="10.85546875" style="192" customWidth="1"/>
    <col min="3076" max="3076" width="9.42578125" style="192" customWidth="1"/>
    <col min="3077" max="3077" width="10.42578125" style="192" customWidth="1"/>
    <col min="3078" max="3078" width="10.28515625" style="192" customWidth="1"/>
    <col min="3079" max="3079" width="9.42578125" style="192" customWidth="1"/>
    <col min="3080" max="3080" width="9.5703125" style="192" customWidth="1"/>
    <col min="3081" max="3081" width="9.140625" style="192" customWidth="1"/>
    <col min="3082" max="3082" width="9" style="192" customWidth="1"/>
    <col min="3083" max="3083" width="9.140625" style="192" customWidth="1"/>
    <col min="3084" max="3084" width="9.42578125" style="192" customWidth="1"/>
    <col min="3085" max="3328" width="7.85546875" style="192"/>
    <col min="3329" max="3329" width="3.85546875" style="192" customWidth="1"/>
    <col min="3330" max="3330" width="22.7109375" style="192" customWidth="1"/>
    <col min="3331" max="3331" width="10.85546875" style="192" customWidth="1"/>
    <col min="3332" max="3332" width="9.42578125" style="192" customWidth="1"/>
    <col min="3333" max="3333" width="10.42578125" style="192" customWidth="1"/>
    <col min="3334" max="3334" width="10.28515625" style="192" customWidth="1"/>
    <col min="3335" max="3335" width="9.42578125" style="192" customWidth="1"/>
    <col min="3336" max="3336" width="9.5703125" style="192" customWidth="1"/>
    <col min="3337" max="3337" width="9.140625" style="192" customWidth="1"/>
    <col min="3338" max="3338" width="9" style="192" customWidth="1"/>
    <col min="3339" max="3339" width="9.140625" style="192" customWidth="1"/>
    <col min="3340" max="3340" width="9.42578125" style="192" customWidth="1"/>
    <col min="3341" max="3584" width="7.85546875" style="192"/>
    <col min="3585" max="3585" width="3.85546875" style="192" customWidth="1"/>
    <col min="3586" max="3586" width="22.7109375" style="192" customWidth="1"/>
    <col min="3587" max="3587" width="10.85546875" style="192" customWidth="1"/>
    <col min="3588" max="3588" width="9.42578125" style="192" customWidth="1"/>
    <col min="3589" max="3589" width="10.42578125" style="192" customWidth="1"/>
    <col min="3590" max="3590" width="10.28515625" style="192" customWidth="1"/>
    <col min="3591" max="3591" width="9.42578125" style="192" customWidth="1"/>
    <col min="3592" max="3592" width="9.5703125" style="192" customWidth="1"/>
    <col min="3593" max="3593" width="9.140625" style="192" customWidth="1"/>
    <col min="3594" max="3594" width="9" style="192" customWidth="1"/>
    <col min="3595" max="3595" width="9.140625" style="192" customWidth="1"/>
    <col min="3596" max="3596" width="9.42578125" style="192" customWidth="1"/>
    <col min="3597" max="3840" width="7.85546875" style="192"/>
    <col min="3841" max="3841" width="3.85546875" style="192" customWidth="1"/>
    <col min="3842" max="3842" width="22.7109375" style="192" customWidth="1"/>
    <col min="3843" max="3843" width="10.85546875" style="192" customWidth="1"/>
    <col min="3844" max="3844" width="9.42578125" style="192" customWidth="1"/>
    <col min="3845" max="3845" width="10.42578125" style="192" customWidth="1"/>
    <col min="3846" max="3846" width="10.28515625" style="192" customWidth="1"/>
    <col min="3847" max="3847" width="9.42578125" style="192" customWidth="1"/>
    <col min="3848" max="3848" width="9.5703125" style="192" customWidth="1"/>
    <col min="3849" max="3849" width="9.140625" style="192" customWidth="1"/>
    <col min="3850" max="3850" width="9" style="192" customWidth="1"/>
    <col min="3851" max="3851" width="9.140625" style="192" customWidth="1"/>
    <col min="3852" max="3852" width="9.42578125" style="192" customWidth="1"/>
    <col min="3853" max="4096" width="7.85546875" style="192"/>
    <col min="4097" max="4097" width="3.85546875" style="192" customWidth="1"/>
    <col min="4098" max="4098" width="22.7109375" style="192" customWidth="1"/>
    <col min="4099" max="4099" width="10.85546875" style="192" customWidth="1"/>
    <col min="4100" max="4100" width="9.42578125" style="192" customWidth="1"/>
    <col min="4101" max="4101" width="10.42578125" style="192" customWidth="1"/>
    <col min="4102" max="4102" width="10.28515625" style="192" customWidth="1"/>
    <col min="4103" max="4103" width="9.42578125" style="192" customWidth="1"/>
    <col min="4104" max="4104" width="9.5703125" style="192" customWidth="1"/>
    <col min="4105" max="4105" width="9.140625" style="192" customWidth="1"/>
    <col min="4106" max="4106" width="9" style="192" customWidth="1"/>
    <col min="4107" max="4107" width="9.140625" style="192" customWidth="1"/>
    <col min="4108" max="4108" width="9.42578125" style="192" customWidth="1"/>
    <col min="4109" max="4352" width="7.85546875" style="192"/>
    <col min="4353" max="4353" width="3.85546875" style="192" customWidth="1"/>
    <col min="4354" max="4354" width="22.7109375" style="192" customWidth="1"/>
    <col min="4355" max="4355" width="10.85546875" style="192" customWidth="1"/>
    <col min="4356" max="4356" width="9.42578125" style="192" customWidth="1"/>
    <col min="4357" max="4357" width="10.42578125" style="192" customWidth="1"/>
    <col min="4358" max="4358" width="10.28515625" style="192" customWidth="1"/>
    <col min="4359" max="4359" width="9.42578125" style="192" customWidth="1"/>
    <col min="4360" max="4360" width="9.5703125" style="192" customWidth="1"/>
    <col min="4361" max="4361" width="9.140625" style="192" customWidth="1"/>
    <col min="4362" max="4362" width="9" style="192" customWidth="1"/>
    <col min="4363" max="4363" width="9.140625" style="192" customWidth="1"/>
    <col min="4364" max="4364" width="9.42578125" style="192" customWidth="1"/>
    <col min="4365" max="4608" width="7.85546875" style="192"/>
    <col min="4609" max="4609" width="3.85546875" style="192" customWidth="1"/>
    <col min="4610" max="4610" width="22.7109375" style="192" customWidth="1"/>
    <col min="4611" max="4611" width="10.85546875" style="192" customWidth="1"/>
    <col min="4612" max="4612" width="9.42578125" style="192" customWidth="1"/>
    <col min="4613" max="4613" width="10.42578125" style="192" customWidth="1"/>
    <col min="4614" max="4614" width="10.28515625" style="192" customWidth="1"/>
    <col min="4615" max="4615" width="9.42578125" style="192" customWidth="1"/>
    <col min="4616" max="4616" width="9.5703125" style="192" customWidth="1"/>
    <col min="4617" max="4617" width="9.140625" style="192" customWidth="1"/>
    <col min="4618" max="4618" width="9" style="192" customWidth="1"/>
    <col min="4619" max="4619" width="9.140625" style="192" customWidth="1"/>
    <col min="4620" max="4620" width="9.42578125" style="192" customWidth="1"/>
    <col min="4621" max="4864" width="7.85546875" style="192"/>
    <col min="4865" max="4865" width="3.85546875" style="192" customWidth="1"/>
    <col min="4866" max="4866" width="22.7109375" style="192" customWidth="1"/>
    <col min="4867" max="4867" width="10.85546875" style="192" customWidth="1"/>
    <col min="4868" max="4868" width="9.42578125" style="192" customWidth="1"/>
    <col min="4869" max="4869" width="10.42578125" style="192" customWidth="1"/>
    <col min="4870" max="4870" width="10.28515625" style="192" customWidth="1"/>
    <col min="4871" max="4871" width="9.42578125" style="192" customWidth="1"/>
    <col min="4872" max="4872" width="9.5703125" style="192" customWidth="1"/>
    <col min="4873" max="4873" width="9.140625" style="192" customWidth="1"/>
    <col min="4874" max="4874" width="9" style="192" customWidth="1"/>
    <col min="4875" max="4875" width="9.140625" style="192" customWidth="1"/>
    <col min="4876" max="4876" width="9.42578125" style="192" customWidth="1"/>
    <col min="4877" max="5120" width="7.85546875" style="192"/>
    <col min="5121" max="5121" width="3.85546875" style="192" customWidth="1"/>
    <col min="5122" max="5122" width="22.7109375" style="192" customWidth="1"/>
    <col min="5123" max="5123" width="10.85546875" style="192" customWidth="1"/>
    <col min="5124" max="5124" width="9.42578125" style="192" customWidth="1"/>
    <col min="5125" max="5125" width="10.42578125" style="192" customWidth="1"/>
    <col min="5126" max="5126" width="10.28515625" style="192" customWidth="1"/>
    <col min="5127" max="5127" width="9.42578125" style="192" customWidth="1"/>
    <col min="5128" max="5128" width="9.5703125" style="192" customWidth="1"/>
    <col min="5129" max="5129" width="9.140625" style="192" customWidth="1"/>
    <col min="5130" max="5130" width="9" style="192" customWidth="1"/>
    <col min="5131" max="5131" width="9.140625" style="192" customWidth="1"/>
    <col min="5132" max="5132" width="9.42578125" style="192" customWidth="1"/>
    <col min="5133" max="5376" width="7.85546875" style="192"/>
    <col min="5377" max="5377" width="3.85546875" style="192" customWidth="1"/>
    <col min="5378" max="5378" width="22.7109375" style="192" customWidth="1"/>
    <col min="5379" max="5379" width="10.85546875" style="192" customWidth="1"/>
    <col min="5380" max="5380" width="9.42578125" style="192" customWidth="1"/>
    <col min="5381" max="5381" width="10.42578125" style="192" customWidth="1"/>
    <col min="5382" max="5382" width="10.28515625" style="192" customWidth="1"/>
    <col min="5383" max="5383" width="9.42578125" style="192" customWidth="1"/>
    <col min="5384" max="5384" width="9.5703125" style="192" customWidth="1"/>
    <col min="5385" max="5385" width="9.140625" style="192" customWidth="1"/>
    <col min="5386" max="5386" width="9" style="192" customWidth="1"/>
    <col min="5387" max="5387" width="9.140625" style="192" customWidth="1"/>
    <col min="5388" max="5388" width="9.42578125" style="192" customWidth="1"/>
    <col min="5389" max="5632" width="7.85546875" style="192"/>
    <col min="5633" max="5633" width="3.85546875" style="192" customWidth="1"/>
    <col min="5634" max="5634" width="22.7109375" style="192" customWidth="1"/>
    <col min="5635" max="5635" width="10.85546875" style="192" customWidth="1"/>
    <col min="5636" max="5636" width="9.42578125" style="192" customWidth="1"/>
    <col min="5637" max="5637" width="10.42578125" style="192" customWidth="1"/>
    <col min="5638" max="5638" width="10.28515625" style="192" customWidth="1"/>
    <col min="5639" max="5639" width="9.42578125" style="192" customWidth="1"/>
    <col min="5640" max="5640" width="9.5703125" style="192" customWidth="1"/>
    <col min="5641" max="5641" width="9.140625" style="192" customWidth="1"/>
    <col min="5642" max="5642" width="9" style="192" customWidth="1"/>
    <col min="5643" max="5643" width="9.140625" style="192" customWidth="1"/>
    <col min="5644" max="5644" width="9.42578125" style="192" customWidth="1"/>
    <col min="5645" max="5888" width="7.85546875" style="192"/>
    <col min="5889" max="5889" width="3.85546875" style="192" customWidth="1"/>
    <col min="5890" max="5890" width="22.7109375" style="192" customWidth="1"/>
    <col min="5891" max="5891" width="10.85546875" style="192" customWidth="1"/>
    <col min="5892" max="5892" width="9.42578125" style="192" customWidth="1"/>
    <col min="5893" max="5893" width="10.42578125" style="192" customWidth="1"/>
    <col min="5894" max="5894" width="10.28515625" style="192" customWidth="1"/>
    <col min="5895" max="5895" width="9.42578125" style="192" customWidth="1"/>
    <col min="5896" max="5896" width="9.5703125" style="192" customWidth="1"/>
    <col min="5897" max="5897" width="9.140625" style="192" customWidth="1"/>
    <col min="5898" max="5898" width="9" style="192" customWidth="1"/>
    <col min="5899" max="5899" width="9.140625" style="192" customWidth="1"/>
    <col min="5900" max="5900" width="9.42578125" style="192" customWidth="1"/>
    <col min="5901" max="6144" width="7.85546875" style="192"/>
    <col min="6145" max="6145" width="3.85546875" style="192" customWidth="1"/>
    <col min="6146" max="6146" width="22.7109375" style="192" customWidth="1"/>
    <col min="6147" max="6147" width="10.85546875" style="192" customWidth="1"/>
    <col min="6148" max="6148" width="9.42578125" style="192" customWidth="1"/>
    <col min="6149" max="6149" width="10.42578125" style="192" customWidth="1"/>
    <col min="6150" max="6150" width="10.28515625" style="192" customWidth="1"/>
    <col min="6151" max="6151" width="9.42578125" style="192" customWidth="1"/>
    <col min="6152" max="6152" width="9.5703125" style="192" customWidth="1"/>
    <col min="6153" max="6153" width="9.140625" style="192" customWidth="1"/>
    <col min="6154" max="6154" width="9" style="192" customWidth="1"/>
    <col min="6155" max="6155" width="9.140625" style="192" customWidth="1"/>
    <col min="6156" max="6156" width="9.42578125" style="192" customWidth="1"/>
    <col min="6157" max="6400" width="7.85546875" style="192"/>
    <col min="6401" max="6401" width="3.85546875" style="192" customWidth="1"/>
    <col min="6402" max="6402" width="22.7109375" style="192" customWidth="1"/>
    <col min="6403" max="6403" width="10.85546875" style="192" customWidth="1"/>
    <col min="6404" max="6404" width="9.42578125" style="192" customWidth="1"/>
    <col min="6405" max="6405" width="10.42578125" style="192" customWidth="1"/>
    <col min="6406" max="6406" width="10.28515625" style="192" customWidth="1"/>
    <col min="6407" max="6407" width="9.42578125" style="192" customWidth="1"/>
    <col min="6408" max="6408" width="9.5703125" style="192" customWidth="1"/>
    <col min="6409" max="6409" width="9.140625" style="192" customWidth="1"/>
    <col min="6410" max="6410" width="9" style="192" customWidth="1"/>
    <col min="6411" max="6411" width="9.140625" style="192" customWidth="1"/>
    <col min="6412" max="6412" width="9.42578125" style="192" customWidth="1"/>
    <col min="6413" max="6656" width="7.85546875" style="192"/>
    <col min="6657" max="6657" width="3.85546875" style="192" customWidth="1"/>
    <col min="6658" max="6658" width="22.7109375" style="192" customWidth="1"/>
    <col min="6659" max="6659" width="10.85546875" style="192" customWidth="1"/>
    <col min="6660" max="6660" width="9.42578125" style="192" customWidth="1"/>
    <col min="6661" max="6661" width="10.42578125" style="192" customWidth="1"/>
    <col min="6662" max="6662" width="10.28515625" style="192" customWidth="1"/>
    <col min="6663" max="6663" width="9.42578125" style="192" customWidth="1"/>
    <col min="6664" max="6664" width="9.5703125" style="192" customWidth="1"/>
    <col min="6665" max="6665" width="9.140625" style="192" customWidth="1"/>
    <col min="6666" max="6666" width="9" style="192" customWidth="1"/>
    <col min="6667" max="6667" width="9.140625" style="192" customWidth="1"/>
    <col min="6668" max="6668" width="9.42578125" style="192" customWidth="1"/>
    <col min="6669" max="6912" width="7.85546875" style="192"/>
    <col min="6913" max="6913" width="3.85546875" style="192" customWidth="1"/>
    <col min="6914" max="6914" width="22.7109375" style="192" customWidth="1"/>
    <col min="6915" max="6915" width="10.85546875" style="192" customWidth="1"/>
    <col min="6916" max="6916" width="9.42578125" style="192" customWidth="1"/>
    <col min="6917" max="6917" width="10.42578125" style="192" customWidth="1"/>
    <col min="6918" max="6918" width="10.28515625" style="192" customWidth="1"/>
    <col min="6919" max="6919" width="9.42578125" style="192" customWidth="1"/>
    <col min="6920" max="6920" width="9.5703125" style="192" customWidth="1"/>
    <col min="6921" max="6921" width="9.140625" style="192" customWidth="1"/>
    <col min="6922" max="6922" width="9" style="192" customWidth="1"/>
    <col min="6923" max="6923" width="9.140625" style="192" customWidth="1"/>
    <col min="6924" max="6924" width="9.42578125" style="192" customWidth="1"/>
    <col min="6925" max="7168" width="7.85546875" style="192"/>
    <col min="7169" max="7169" width="3.85546875" style="192" customWidth="1"/>
    <col min="7170" max="7170" width="22.7109375" style="192" customWidth="1"/>
    <col min="7171" max="7171" width="10.85546875" style="192" customWidth="1"/>
    <col min="7172" max="7172" width="9.42578125" style="192" customWidth="1"/>
    <col min="7173" max="7173" width="10.42578125" style="192" customWidth="1"/>
    <col min="7174" max="7174" width="10.28515625" style="192" customWidth="1"/>
    <col min="7175" max="7175" width="9.42578125" style="192" customWidth="1"/>
    <col min="7176" max="7176" width="9.5703125" style="192" customWidth="1"/>
    <col min="7177" max="7177" width="9.140625" style="192" customWidth="1"/>
    <col min="7178" max="7178" width="9" style="192" customWidth="1"/>
    <col min="7179" max="7179" width="9.140625" style="192" customWidth="1"/>
    <col min="7180" max="7180" width="9.42578125" style="192" customWidth="1"/>
    <col min="7181" max="7424" width="7.85546875" style="192"/>
    <col min="7425" max="7425" width="3.85546875" style="192" customWidth="1"/>
    <col min="7426" max="7426" width="22.7109375" style="192" customWidth="1"/>
    <col min="7427" max="7427" width="10.85546875" style="192" customWidth="1"/>
    <col min="7428" max="7428" width="9.42578125" style="192" customWidth="1"/>
    <col min="7429" max="7429" width="10.42578125" style="192" customWidth="1"/>
    <col min="7430" max="7430" width="10.28515625" style="192" customWidth="1"/>
    <col min="7431" max="7431" width="9.42578125" style="192" customWidth="1"/>
    <col min="7432" max="7432" width="9.5703125" style="192" customWidth="1"/>
    <col min="7433" max="7433" width="9.140625" style="192" customWidth="1"/>
    <col min="7434" max="7434" width="9" style="192" customWidth="1"/>
    <col min="7435" max="7435" width="9.140625" style="192" customWidth="1"/>
    <col min="7436" max="7436" width="9.42578125" style="192" customWidth="1"/>
    <col min="7437" max="7680" width="7.85546875" style="192"/>
    <col min="7681" max="7681" width="3.85546875" style="192" customWidth="1"/>
    <col min="7682" max="7682" width="22.7109375" style="192" customWidth="1"/>
    <col min="7683" max="7683" width="10.85546875" style="192" customWidth="1"/>
    <col min="7684" max="7684" width="9.42578125" style="192" customWidth="1"/>
    <col min="7685" max="7685" width="10.42578125" style="192" customWidth="1"/>
    <col min="7686" max="7686" width="10.28515625" style="192" customWidth="1"/>
    <col min="7687" max="7687" width="9.42578125" style="192" customWidth="1"/>
    <col min="7688" max="7688" width="9.5703125" style="192" customWidth="1"/>
    <col min="7689" max="7689" width="9.140625" style="192" customWidth="1"/>
    <col min="7690" max="7690" width="9" style="192" customWidth="1"/>
    <col min="7691" max="7691" width="9.140625" style="192" customWidth="1"/>
    <col min="7692" max="7692" width="9.42578125" style="192" customWidth="1"/>
    <col min="7693" max="7936" width="7.85546875" style="192"/>
    <col min="7937" max="7937" width="3.85546875" style="192" customWidth="1"/>
    <col min="7938" max="7938" width="22.7109375" style="192" customWidth="1"/>
    <col min="7939" max="7939" width="10.85546875" style="192" customWidth="1"/>
    <col min="7940" max="7940" width="9.42578125" style="192" customWidth="1"/>
    <col min="7941" max="7941" width="10.42578125" style="192" customWidth="1"/>
    <col min="7942" max="7942" width="10.28515625" style="192" customWidth="1"/>
    <col min="7943" max="7943" width="9.42578125" style="192" customWidth="1"/>
    <col min="7944" max="7944" width="9.5703125" style="192" customWidth="1"/>
    <col min="7945" max="7945" width="9.140625" style="192" customWidth="1"/>
    <col min="7946" max="7946" width="9" style="192" customWidth="1"/>
    <col min="7947" max="7947" width="9.140625" style="192" customWidth="1"/>
    <col min="7948" max="7948" width="9.42578125" style="192" customWidth="1"/>
    <col min="7949" max="8192" width="7.85546875" style="192"/>
    <col min="8193" max="8193" width="3.85546875" style="192" customWidth="1"/>
    <col min="8194" max="8194" width="22.7109375" style="192" customWidth="1"/>
    <col min="8195" max="8195" width="10.85546875" style="192" customWidth="1"/>
    <col min="8196" max="8196" width="9.42578125" style="192" customWidth="1"/>
    <col min="8197" max="8197" width="10.42578125" style="192" customWidth="1"/>
    <col min="8198" max="8198" width="10.28515625" style="192" customWidth="1"/>
    <col min="8199" max="8199" width="9.42578125" style="192" customWidth="1"/>
    <col min="8200" max="8200" width="9.5703125" style="192" customWidth="1"/>
    <col min="8201" max="8201" width="9.140625" style="192" customWidth="1"/>
    <col min="8202" max="8202" width="9" style="192" customWidth="1"/>
    <col min="8203" max="8203" width="9.140625" style="192" customWidth="1"/>
    <col min="8204" max="8204" width="9.42578125" style="192" customWidth="1"/>
    <col min="8205" max="8448" width="7.85546875" style="192"/>
    <col min="8449" max="8449" width="3.85546875" style="192" customWidth="1"/>
    <col min="8450" max="8450" width="22.7109375" style="192" customWidth="1"/>
    <col min="8451" max="8451" width="10.85546875" style="192" customWidth="1"/>
    <col min="8452" max="8452" width="9.42578125" style="192" customWidth="1"/>
    <col min="8453" max="8453" width="10.42578125" style="192" customWidth="1"/>
    <col min="8454" max="8454" width="10.28515625" style="192" customWidth="1"/>
    <col min="8455" max="8455" width="9.42578125" style="192" customWidth="1"/>
    <col min="8456" max="8456" width="9.5703125" style="192" customWidth="1"/>
    <col min="8457" max="8457" width="9.140625" style="192" customWidth="1"/>
    <col min="8458" max="8458" width="9" style="192" customWidth="1"/>
    <col min="8459" max="8459" width="9.140625" style="192" customWidth="1"/>
    <col min="8460" max="8460" width="9.42578125" style="192" customWidth="1"/>
    <col min="8461" max="8704" width="7.85546875" style="192"/>
    <col min="8705" max="8705" width="3.85546875" style="192" customWidth="1"/>
    <col min="8706" max="8706" width="22.7109375" style="192" customWidth="1"/>
    <col min="8707" max="8707" width="10.85546875" style="192" customWidth="1"/>
    <col min="8708" max="8708" width="9.42578125" style="192" customWidth="1"/>
    <col min="8709" max="8709" width="10.42578125" style="192" customWidth="1"/>
    <col min="8710" max="8710" width="10.28515625" style="192" customWidth="1"/>
    <col min="8711" max="8711" width="9.42578125" style="192" customWidth="1"/>
    <col min="8712" max="8712" width="9.5703125" style="192" customWidth="1"/>
    <col min="8713" max="8713" width="9.140625" style="192" customWidth="1"/>
    <col min="8714" max="8714" width="9" style="192" customWidth="1"/>
    <col min="8715" max="8715" width="9.140625" style="192" customWidth="1"/>
    <col min="8716" max="8716" width="9.42578125" style="192" customWidth="1"/>
    <col min="8717" max="8960" width="7.85546875" style="192"/>
    <col min="8961" max="8961" width="3.85546875" style="192" customWidth="1"/>
    <col min="8962" max="8962" width="22.7109375" style="192" customWidth="1"/>
    <col min="8963" max="8963" width="10.85546875" style="192" customWidth="1"/>
    <col min="8964" max="8964" width="9.42578125" style="192" customWidth="1"/>
    <col min="8965" max="8965" width="10.42578125" style="192" customWidth="1"/>
    <col min="8966" max="8966" width="10.28515625" style="192" customWidth="1"/>
    <col min="8967" max="8967" width="9.42578125" style="192" customWidth="1"/>
    <col min="8968" max="8968" width="9.5703125" style="192" customWidth="1"/>
    <col min="8969" max="8969" width="9.140625" style="192" customWidth="1"/>
    <col min="8970" max="8970" width="9" style="192" customWidth="1"/>
    <col min="8971" max="8971" width="9.140625" style="192" customWidth="1"/>
    <col min="8972" max="8972" width="9.42578125" style="192" customWidth="1"/>
    <col min="8973" max="9216" width="7.85546875" style="192"/>
    <col min="9217" max="9217" width="3.85546875" style="192" customWidth="1"/>
    <col min="9218" max="9218" width="22.7109375" style="192" customWidth="1"/>
    <col min="9219" max="9219" width="10.85546875" style="192" customWidth="1"/>
    <col min="9220" max="9220" width="9.42578125" style="192" customWidth="1"/>
    <col min="9221" max="9221" width="10.42578125" style="192" customWidth="1"/>
    <col min="9222" max="9222" width="10.28515625" style="192" customWidth="1"/>
    <col min="9223" max="9223" width="9.42578125" style="192" customWidth="1"/>
    <col min="9224" max="9224" width="9.5703125" style="192" customWidth="1"/>
    <col min="9225" max="9225" width="9.140625" style="192" customWidth="1"/>
    <col min="9226" max="9226" width="9" style="192" customWidth="1"/>
    <col min="9227" max="9227" width="9.140625" style="192" customWidth="1"/>
    <col min="9228" max="9228" width="9.42578125" style="192" customWidth="1"/>
    <col min="9229" max="9472" width="7.85546875" style="192"/>
    <col min="9473" max="9473" width="3.85546875" style="192" customWidth="1"/>
    <col min="9474" max="9474" width="22.7109375" style="192" customWidth="1"/>
    <col min="9475" max="9475" width="10.85546875" style="192" customWidth="1"/>
    <col min="9476" max="9476" width="9.42578125" style="192" customWidth="1"/>
    <col min="9477" max="9477" width="10.42578125" style="192" customWidth="1"/>
    <col min="9478" max="9478" width="10.28515625" style="192" customWidth="1"/>
    <col min="9479" max="9479" width="9.42578125" style="192" customWidth="1"/>
    <col min="9480" max="9480" width="9.5703125" style="192" customWidth="1"/>
    <col min="9481" max="9481" width="9.140625" style="192" customWidth="1"/>
    <col min="9482" max="9482" width="9" style="192" customWidth="1"/>
    <col min="9483" max="9483" width="9.140625" style="192" customWidth="1"/>
    <col min="9484" max="9484" width="9.42578125" style="192" customWidth="1"/>
    <col min="9485" max="9728" width="7.85546875" style="192"/>
    <col min="9729" max="9729" width="3.85546875" style="192" customWidth="1"/>
    <col min="9730" max="9730" width="22.7109375" style="192" customWidth="1"/>
    <col min="9731" max="9731" width="10.85546875" style="192" customWidth="1"/>
    <col min="9732" max="9732" width="9.42578125" style="192" customWidth="1"/>
    <col min="9733" max="9733" width="10.42578125" style="192" customWidth="1"/>
    <col min="9734" max="9734" width="10.28515625" style="192" customWidth="1"/>
    <col min="9735" max="9735" width="9.42578125" style="192" customWidth="1"/>
    <col min="9736" max="9736" width="9.5703125" style="192" customWidth="1"/>
    <col min="9737" max="9737" width="9.140625" style="192" customWidth="1"/>
    <col min="9738" max="9738" width="9" style="192" customWidth="1"/>
    <col min="9739" max="9739" width="9.140625" style="192" customWidth="1"/>
    <col min="9740" max="9740" width="9.42578125" style="192" customWidth="1"/>
    <col min="9741" max="9984" width="7.85546875" style="192"/>
    <col min="9985" max="9985" width="3.85546875" style="192" customWidth="1"/>
    <col min="9986" max="9986" width="22.7109375" style="192" customWidth="1"/>
    <col min="9987" max="9987" width="10.85546875" style="192" customWidth="1"/>
    <col min="9988" max="9988" width="9.42578125" style="192" customWidth="1"/>
    <col min="9989" max="9989" width="10.42578125" style="192" customWidth="1"/>
    <col min="9990" max="9990" width="10.28515625" style="192" customWidth="1"/>
    <col min="9991" max="9991" width="9.42578125" style="192" customWidth="1"/>
    <col min="9992" max="9992" width="9.5703125" style="192" customWidth="1"/>
    <col min="9993" max="9993" width="9.140625" style="192" customWidth="1"/>
    <col min="9994" max="9994" width="9" style="192" customWidth="1"/>
    <col min="9995" max="9995" width="9.140625" style="192" customWidth="1"/>
    <col min="9996" max="9996" width="9.42578125" style="192" customWidth="1"/>
    <col min="9997" max="10240" width="7.85546875" style="192"/>
    <col min="10241" max="10241" width="3.85546875" style="192" customWidth="1"/>
    <col min="10242" max="10242" width="22.7109375" style="192" customWidth="1"/>
    <col min="10243" max="10243" width="10.85546875" style="192" customWidth="1"/>
    <col min="10244" max="10244" width="9.42578125" style="192" customWidth="1"/>
    <col min="10245" max="10245" width="10.42578125" style="192" customWidth="1"/>
    <col min="10246" max="10246" width="10.28515625" style="192" customWidth="1"/>
    <col min="10247" max="10247" width="9.42578125" style="192" customWidth="1"/>
    <col min="10248" max="10248" width="9.5703125" style="192" customWidth="1"/>
    <col min="10249" max="10249" width="9.140625" style="192" customWidth="1"/>
    <col min="10250" max="10250" width="9" style="192" customWidth="1"/>
    <col min="10251" max="10251" width="9.140625" style="192" customWidth="1"/>
    <col min="10252" max="10252" width="9.42578125" style="192" customWidth="1"/>
    <col min="10253" max="10496" width="7.85546875" style="192"/>
    <col min="10497" max="10497" width="3.85546875" style="192" customWidth="1"/>
    <col min="10498" max="10498" width="22.7109375" style="192" customWidth="1"/>
    <col min="10499" max="10499" width="10.85546875" style="192" customWidth="1"/>
    <col min="10500" max="10500" width="9.42578125" style="192" customWidth="1"/>
    <col min="10501" max="10501" width="10.42578125" style="192" customWidth="1"/>
    <col min="10502" max="10502" width="10.28515625" style="192" customWidth="1"/>
    <col min="10503" max="10503" width="9.42578125" style="192" customWidth="1"/>
    <col min="10504" max="10504" width="9.5703125" style="192" customWidth="1"/>
    <col min="10505" max="10505" width="9.140625" style="192" customWidth="1"/>
    <col min="10506" max="10506" width="9" style="192" customWidth="1"/>
    <col min="10507" max="10507" width="9.140625" style="192" customWidth="1"/>
    <col min="10508" max="10508" width="9.42578125" style="192" customWidth="1"/>
    <col min="10509" max="10752" width="7.85546875" style="192"/>
    <col min="10753" max="10753" width="3.85546875" style="192" customWidth="1"/>
    <col min="10754" max="10754" width="22.7109375" style="192" customWidth="1"/>
    <col min="10755" max="10755" width="10.85546875" style="192" customWidth="1"/>
    <col min="10756" max="10756" width="9.42578125" style="192" customWidth="1"/>
    <col min="10757" max="10757" width="10.42578125" style="192" customWidth="1"/>
    <col min="10758" max="10758" width="10.28515625" style="192" customWidth="1"/>
    <col min="10759" max="10759" width="9.42578125" style="192" customWidth="1"/>
    <col min="10760" max="10760" width="9.5703125" style="192" customWidth="1"/>
    <col min="10761" max="10761" width="9.140625" style="192" customWidth="1"/>
    <col min="10762" max="10762" width="9" style="192" customWidth="1"/>
    <col min="10763" max="10763" width="9.140625" style="192" customWidth="1"/>
    <col min="10764" max="10764" width="9.42578125" style="192" customWidth="1"/>
    <col min="10765" max="11008" width="7.85546875" style="192"/>
    <col min="11009" max="11009" width="3.85546875" style="192" customWidth="1"/>
    <col min="11010" max="11010" width="22.7109375" style="192" customWidth="1"/>
    <col min="11011" max="11011" width="10.85546875" style="192" customWidth="1"/>
    <col min="11012" max="11012" width="9.42578125" style="192" customWidth="1"/>
    <col min="11013" max="11013" width="10.42578125" style="192" customWidth="1"/>
    <col min="11014" max="11014" width="10.28515625" style="192" customWidth="1"/>
    <col min="11015" max="11015" width="9.42578125" style="192" customWidth="1"/>
    <col min="11016" max="11016" width="9.5703125" style="192" customWidth="1"/>
    <col min="11017" max="11017" width="9.140625" style="192" customWidth="1"/>
    <col min="11018" max="11018" width="9" style="192" customWidth="1"/>
    <col min="11019" max="11019" width="9.140625" style="192" customWidth="1"/>
    <col min="11020" max="11020" width="9.42578125" style="192" customWidth="1"/>
    <col min="11021" max="11264" width="7.85546875" style="192"/>
    <col min="11265" max="11265" width="3.85546875" style="192" customWidth="1"/>
    <col min="11266" max="11266" width="22.7109375" style="192" customWidth="1"/>
    <col min="11267" max="11267" width="10.85546875" style="192" customWidth="1"/>
    <col min="11268" max="11268" width="9.42578125" style="192" customWidth="1"/>
    <col min="11269" max="11269" width="10.42578125" style="192" customWidth="1"/>
    <col min="11270" max="11270" width="10.28515625" style="192" customWidth="1"/>
    <col min="11271" max="11271" width="9.42578125" style="192" customWidth="1"/>
    <col min="11272" max="11272" width="9.5703125" style="192" customWidth="1"/>
    <col min="11273" max="11273" width="9.140625" style="192" customWidth="1"/>
    <col min="11274" max="11274" width="9" style="192" customWidth="1"/>
    <col min="11275" max="11275" width="9.140625" style="192" customWidth="1"/>
    <col min="11276" max="11276" width="9.42578125" style="192" customWidth="1"/>
    <col min="11277" max="11520" width="7.85546875" style="192"/>
    <col min="11521" max="11521" width="3.85546875" style="192" customWidth="1"/>
    <col min="11522" max="11522" width="22.7109375" style="192" customWidth="1"/>
    <col min="11523" max="11523" width="10.85546875" style="192" customWidth="1"/>
    <col min="11524" max="11524" width="9.42578125" style="192" customWidth="1"/>
    <col min="11525" max="11525" width="10.42578125" style="192" customWidth="1"/>
    <col min="11526" max="11526" width="10.28515625" style="192" customWidth="1"/>
    <col min="11527" max="11527" width="9.42578125" style="192" customWidth="1"/>
    <col min="11528" max="11528" width="9.5703125" style="192" customWidth="1"/>
    <col min="11529" max="11529" width="9.140625" style="192" customWidth="1"/>
    <col min="11530" max="11530" width="9" style="192" customWidth="1"/>
    <col min="11531" max="11531" width="9.140625" style="192" customWidth="1"/>
    <col min="11532" max="11532" width="9.42578125" style="192" customWidth="1"/>
    <col min="11533" max="11776" width="7.85546875" style="192"/>
    <col min="11777" max="11777" width="3.85546875" style="192" customWidth="1"/>
    <col min="11778" max="11778" width="22.7109375" style="192" customWidth="1"/>
    <col min="11779" max="11779" width="10.85546875" style="192" customWidth="1"/>
    <col min="11780" max="11780" width="9.42578125" style="192" customWidth="1"/>
    <col min="11781" max="11781" width="10.42578125" style="192" customWidth="1"/>
    <col min="11782" max="11782" width="10.28515625" style="192" customWidth="1"/>
    <col min="11783" max="11783" width="9.42578125" style="192" customWidth="1"/>
    <col min="11784" max="11784" width="9.5703125" style="192" customWidth="1"/>
    <col min="11785" max="11785" width="9.140625" style="192" customWidth="1"/>
    <col min="11786" max="11786" width="9" style="192" customWidth="1"/>
    <col min="11787" max="11787" width="9.140625" style="192" customWidth="1"/>
    <col min="11788" max="11788" width="9.42578125" style="192" customWidth="1"/>
    <col min="11789" max="12032" width="7.85546875" style="192"/>
    <col min="12033" max="12033" width="3.85546875" style="192" customWidth="1"/>
    <col min="12034" max="12034" width="22.7109375" style="192" customWidth="1"/>
    <col min="12035" max="12035" width="10.85546875" style="192" customWidth="1"/>
    <col min="12036" max="12036" width="9.42578125" style="192" customWidth="1"/>
    <col min="12037" max="12037" width="10.42578125" style="192" customWidth="1"/>
    <col min="12038" max="12038" width="10.28515625" style="192" customWidth="1"/>
    <col min="12039" max="12039" width="9.42578125" style="192" customWidth="1"/>
    <col min="12040" max="12040" width="9.5703125" style="192" customWidth="1"/>
    <col min="12041" max="12041" width="9.140625" style="192" customWidth="1"/>
    <col min="12042" max="12042" width="9" style="192" customWidth="1"/>
    <col min="12043" max="12043" width="9.140625" style="192" customWidth="1"/>
    <col min="12044" max="12044" width="9.42578125" style="192" customWidth="1"/>
    <col min="12045" max="12288" width="7.85546875" style="192"/>
    <col min="12289" max="12289" width="3.85546875" style="192" customWidth="1"/>
    <col min="12290" max="12290" width="22.7109375" style="192" customWidth="1"/>
    <col min="12291" max="12291" width="10.85546875" style="192" customWidth="1"/>
    <col min="12292" max="12292" width="9.42578125" style="192" customWidth="1"/>
    <col min="12293" max="12293" width="10.42578125" style="192" customWidth="1"/>
    <col min="12294" max="12294" width="10.28515625" style="192" customWidth="1"/>
    <col min="12295" max="12295" width="9.42578125" style="192" customWidth="1"/>
    <col min="12296" max="12296" width="9.5703125" style="192" customWidth="1"/>
    <col min="12297" max="12297" width="9.140625" style="192" customWidth="1"/>
    <col min="12298" max="12298" width="9" style="192" customWidth="1"/>
    <col min="12299" max="12299" width="9.140625" style="192" customWidth="1"/>
    <col min="12300" max="12300" width="9.42578125" style="192" customWidth="1"/>
    <col min="12301" max="12544" width="7.85546875" style="192"/>
    <col min="12545" max="12545" width="3.85546875" style="192" customWidth="1"/>
    <col min="12546" max="12546" width="22.7109375" style="192" customWidth="1"/>
    <col min="12547" max="12547" width="10.85546875" style="192" customWidth="1"/>
    <col min="12548" max="12548" width="9.42578125" style="192" customWidth="1"/>
    <col min="12549" max="12549" width="10.42578125" style="192" customWidth="1"/>
    <col min="12550" max="12550" width="10.28515625" style="192" customWidth="1"/>
    <col min="12551" max="12551" width="9.42578125" style="192" customWidth="1"/>
    <col min="12552" max="12552" width="9.5703125" style="192" customWidth="1"/>
    <col min="12553" max="12553" width="9.140625" style="192" customWidth="1"/>
    <col min="12554" max="12554" width="9" style="192" customWidth="1"/>
    <col min="12555" max="12555" width="9.140625" style="192" customWidth="1"/>
    <col min="12556" max="12556" width="9.42578125" style="192" customWidth="1"/>
    <col min="12557" max="12800" width="7.85546875" style="192"/>
    <col min="12801" max="12801" width="3.85546875" style="192" customWidth="1"/>
    <col min="12802" max="12802" width="22.7109375" style="192" customWidth="1"/>
    <col min="12803" max="12803" width="10.85546875" style="192" customWidth="1"/>
    <col min="12804" max="12804" width="9.42578125" style="192" customWidth="1"/>
    <col min="12805" max="12805" width="10.42578125" style="192" customWidth="1"/>
    <col min="12806" max="12806" width="10.28515625" style="192" customWidth="1"/>
    <col min="12807" max="12807" width="9.42578125" style="192" customWidth="1"/>
    <col min="12808" max="12808" width="9.5703125" style="192" customWidth="1"/>
    <col min="12809" max="12809" width="9.140625" style="192" customWidth="1"/>
    <col min="12810" max="12810" width="9" style="192" customWidth="1"/>
    <col min="12811" max="12811" width="9.140625" style="192" customWidth="1"/>
    <col min="12812" max="12812" width="9.42578125" style="192" customWidth="1"/>
    <col min="12813" max="13056" width="7.85546875" style="192"/>
    <col min="13057" max="13057" width="3.85546875" style="192" customWidth="1"/>
    <col min="13058" max="13058" width="22.7109375" style="192" customWidth="1"/>
    <col min="13059" max="13059" width="10.85546875" style="192" customWidth="1"/>
    <col min="13060" max="13060" width="9.42578125" style="192" customWidth="1"/>
    <col min="13061" max="13061" width="10.42578125" style="192" customWidth="1"/>
    <col min="13062" max="13062" width="10.28515625" style="192" customWidth="1"/>
    <col min="13063" max="13063" width="9.42578125" style="192" customWidth="1"/>
    <col min="13064" max="13064" width="9.5703125" style="192" customWidth="1"/>
    <col min="13065" max="13065" width="9.140625" style="192" customWidth="1"/>
    <col min="13066" max="13066" width="9" style="192" customWidth="1"/>
    <col min="13067" max="13067" width="9.140625" style="192" customWidth="1"/>
    <col min="13068" max="13068" width="9.42578125" style="192" customWidth="1"/>
    <col min="13069" max="13312" width="7.85546875" style="192"/>
    <col min="13313" max="13313" width="3.85546875" style="192" customWidth="1"/>
    <col min="13314" max="13314" width="22.7109375" style="192" customWidth="1"/>
    <col min="13315" max="13315" width="10.85546875" style="192" customWidth="1"/>
    <col min="13316" max="13316" width="9.42578125" style="192" customWidth="1"/>
    <col min="13317" max="13317" width="10.42578125" style="192" customWidth="1"/>
    <col min="13318" max="13318" width="10.28515625" style="192" customWidth="1"/>
    <col min="13319" max="13319" width="9.42578125" style="192" customWidth="1"/>
    <col min="13320" max="13320" width="9.5703125" style="192" customWidth="1"/>
    <col min="13321" max="13321" width="9.140625" style="192" customWidth="1"/>
    <col min="13322" max="13322" width="9" style="192" customWidth="1"/>
    <col min="13323" max="13323" width="9.140625" style="192" customWidth="1"/>
    <col min="13324" max="13324" width="9.42578125" style="192" customWidth="1"/>
    <col min="13325" max="13568" width="7.85546875" style="192"/>
    <col min="13569" max="13569" width="3.85546875" style="192" customWidth="1"/>
    <col min="13570" max="13570" width="22.7109375" style="192" customWidth="1"/>
    <col min="13571" max="13571" width="10.85546875" style="192" customWidth="1"/>
    <col min="13572" max="13572" width="9.42578125" style="192" customWidth="1"/>
    <col min="13573" max="13573" width="10.42578125" style="192" customWidth="1"/>
    <col min="13574" max="13574" width="10.28515625" style="192" customWidth="1"/>
    <col min="13575" max="13575" width="9.42578125" style="192" customWidth="1"/>
    <col min="13576" max="13576" width="9.5703125" style="192" customWidth="1"/>
    <col min="13577" max="13577" width="9.140625" style="192" customWidth="1"/>
    <col min="13578" max="13578" width="9" style="192" customWidth="1"/>
    <col min="13579" max="13579" width="9.140625" style="192" customWidth="1"/>
    <col min="13580" max="13580" width="9.42578125" style="192" customWidth="1"/>
    <col min="13581" max="13824" width="7.85546875" style="192"/>
    <col min="13825" max="13825" width="3.85546875" style="192" customWidth="1"/>
    <col min="13826" max="13826" width="22.7109375" style="192" customWidth="1"/>
    <col min="13827" max="13827" width="10.85546875" style="192" customWidth="1"/>
    <col min="13828" max="13828" width="9.42578125" style="192" customWidth="1"/>
    <col min="13829" max="13829" width="10.42578125" style="192" customWidth="1"/>
    <col min="13830" max="13830" width="10.28515625" style="192" customWidth="1"/>
    <col min="13831" max="13831" width="9.42578125" style="192" customWidth="1"/>
    <col min="13832" max="13832" width="9.5703125" style="192" customWidth="1"/>
    <col min="13833" max="13833" width="9.140625" style="192" customWidth="1"/>
    <col min="13834" max="13834" width="9" style="192" customWidth="1"/>
    <col min="13835" max="13835" width="9.140625" style="192" customWidth="1"/>
    <col min="13836" max="13836" width="9.42578125" style="192" customWidth="1"/>
    <col min="13837" max="14080" width="7.85546875" style="192"/>
    <col min="14081" max="14081" width="3.85546875" style="192" customWidth="1"/>
    <col min="14082" max="14082" width="22.7109375" style="192" customWidth="1"/>
    <col min="14083" max="14083" width="10.85546875" style="192" customWidth="1"/>
    <col min="14084" max="14084" width="9.42578125" style="192" customWidth="1"/>
    <col min="14085" max="14085" width="10.42578125" style="192" customWidth="1"/>
    <col min="14086" max="14086" width="10.28515625" style="192" customWidth="1"/>
    <col min="14087" max="14087" width="9.42578125" style="192" customWidth="1"/>
    <col min="14088" max="14088" width="9.5703125" style="192" customWidth="1"/>
    <col min="14089" max="14089" width="9.140625" style="192" customWidth="1"/>
    <col min="14090" max="14090" width="9" style="192" customWidth="1"/>
    <col min="14091" max="14091" width="9.140625" style="192" customWidth="1"/>
    <col min="14092" max="14092" width="9.42578125" style="192" customWidth="1"/>
    <col min="14093" max="14336" width="7.85546875" style="192"/>
    <col min="14337" max="14337" width="3.85546875" style="192" customWidth="1"/>
    <col min="14338" max="14338" width="22.7109375" style="192" customWidth="1"/>
    <col min="14339" max="14339" width="10.85546875" style="192" customWidth="1"/>
    <col min="14340" max="14340" width="9.42578125" style="192" customWidth="1"/>
    <col min="14341" max="14341" width="10.42578125" style="192" customWidth="1"/>
    <col min="14342" max="14342" width="10.28515625" style="192" customWidth="1"/>
    <col min="14343" max="14343" width="9.42578125" style="192" customWidth="1"/>
    <col min="14344" max="14344" width="9.5703125" style="192" customWidth="1"/>
    <col min="14345" max="14345" width="9.140625" style="192" customWidth="1"/>
    <col min="14346" max="14346" width="9" style="192" customWidth="1"/>
    <col min="14347" max="14347" width="9.140625" style="192" customWidth="1"/>
    <col min="14348" max="14348" width="9.42578125" style="192" customWidth="1"/>
    <col min="14349" max="14592" width="7.85546875" style="192"/>
    <col min="14593" max="14593" width="3.85546875" style="192" customWidth="1"/>
    <col min="14594" max="14594" width="22.7109375" style="192" customWidth="1"/>
    <col min="14595" max="14595" width="10.85546875" style="192" customWidth="1"/>
    <col min="14596" max="14596" width="9.42578125" style="192" customWidth="1"/>
    <col min="14597" max="14597" width="10.42578125" style="192" customWidth="1"/>
    <col min="14598" max="14598" width="10.28515625" style="192" customWidth="1"/>
    <col min="14599" max="14599" width="9.42578125" style="192" customWidth="1"/>
    <col min="14600" max="14600" width="9.5703125" style="192" customWidth="1"/>
    <col min="14601" max="14601" width="9.140625" style="192" customWidth="1"/>
    <col min="14602" max="14602" width="9" style="192" customWidth="1"/>
    <col min="14603" max="14603" width="9.140625" style="192" customWidth="1"/>
    <col min="14604" max="14604" width="9.42578125" style="192" customWidth="1"/>
    <col min="14605" max="14848" width="7.85546875" style="192"/>
    <col min="14849" max="14849" width="3.85546875" style="192" customWidth="1"/>
    <col min="14850" max="14850" width="22.7109375" style="192" customWidth="1"/>
    <col min="14851" max="14851" width="10.85546875" style="192" customWidth="1"/>
    <col min="14852" max="14852" width="9.42578125" style="192" customWidth="1"/>
    <col min="14853" max="14853" width="10.42578125" style="192" customWidth="1"/>
    <col min="14854" max="14854" width="10.28515625" style="192" customWidth="1"/>
    <col min="14855" max="14855" width="9.42578125" style="192" customWidth="1"/>
    <col min="14856" max="14856" width="9.5703125" style="192" customWidth="1"/>
    <col min="14857" max="14857" width="9.140625" style="192" customWidth="1"/>
    <col min="14858" max="14858" width="9" style="192" customWidth="1"/>
    <col min="14859" max="14859" width="9.140625" style="192" customWidth="1"/>
    <col min="14860" max="14860" width="9.42578125" style="192" customWidth="1"/>
    <col min="14861" max="15104" width="7.85546875" style="192"/>
    <col min="15105" max="15105" width="3.85546875" style="192" customWidth="1"/>
    <col min="15106" max="15106" width="22.7109375" style="192" customWidth="1"/>
    <col min="15107" max="15107" width="10.85546875" style="192" customWidth="1"/>
    <col min="15108" max="15108" width="9.42578125" style="192" customWidth="1"/>
    <col min="15109" max="15109" width="10.42578125" style="192" customWidth="1"/>
    <col min="15110" max="15110" width="10.28515625" style="192" customWidth="1"/>
    <col min="15111" max="15111" width="9.42578125" style="192" customWidth="1"/>
    <col min="15112" max="15112" width="9.5703125" style="192" customWidth="1"/>
    <col min="15113" max="15113" width="9.140625" style="192" customWidth="1"/>
    <col min="15114" max="15114" width="9" style="192" customWidth="1"/>
    <col min="15115" max="15115" width="9.140625" style="192" customWidth="1"/>
    <col min="15116" max="15116" width="9.42578125" style="192" customWidth="1"/>
    <col min="15117" max="15360" width="7.85546875" style="192"/>
    <col min="15361" max="15361" width="3.85546875" style="192" customWidth="1"/>
    <col min="15362" max="15362" width="22.7109375" style="192" customWidth="1"/>
    <col min="15363" max="15363" width="10.85546875" style="192" customWidth="1"/>
    <col min="15364" max="15364" width="9.42578125" style="192" customWidth="1"/>
    <col min="15365" max="15365" width="10.42578125" style="192" customWidth="1"/>
    <col min="15366" max="15366" width="10.28515625" style="192" customWidth="1"/>
    <col min="15367" max="15367" width="9.42578125" style="192" customWidth="1"/>
    <col min="15368" max="15368" width="9.5703125" style="192" customWidth="1"/>
    <col min="15369" max="15369" width="9.140625" style="192" customWidth="1"/>
    <col min="15370" max="15370" width="9" style="192" customWidth="1"/>
    <col min="15371" max="15371" width="9.140625" style="192" customWidth="1"/>
    <col min="15372" max="15372" width="9.42578125" style="192" customWidth="1"/>
    <col min="15373" max="15616" width="7.85546875" style="192"/>
    <col min="15617" max="15617" width="3.85546875" style="192" customWidth="1"/>
    <col min="15618" max="15618" width="22.7109375" style="192" customWidth="1"/>
    <col min="15619" max="15619" width="10.85546875" style="192" customWidth="1"/>
    <col min="15620" max="15620" width="9.42578125" style="192" customWidth="1"/>
    <col min="15621" max="15621" width="10.42578125" style="192" customWidth="1"/>
    <col min="15622" max="15622" width="10.28515625" style="192" customWidth="1"/>
    <col min="15623" max="15623" width="9.42578125" style="192" customWidth="1"/>
    <col min="15624" max="15624" width="9.5703125" style="192" customWidth="1"/>
    <col min="15625" max="15625" width="9.140625" style="192" customWidth="1"/>
    <col min="15626" max="15626" width="9" style="192" customWidth="1"/>
    <col min="15627" max="15627" width="9.140625" style="192" customWidth="1"/>
    <col min="15628" max="15628" width="9.42578125" style="192" customWidth="1"/>
    <col min="15629" max="15872" width="7.85546875" style="192"/>
    <col min="15873" max="15873" width="3.85546875" style="192" customWidth="1"/>
    <col min="15874" max="15874" width="22.7109375" style="192" customWidth="1"/>
    <col min="15875" max="15875" width="10.85546875" style="192" customWidth="1"/>
    <col min="15876" max="15876" width="9.42578125" style="192" customWidth="1"/>
    <col min="15877" max="15877" width="10.42578125" style="192" customWidth="1"/>
    <col min="15878" max="15878" width="10.28515625" style="192" customWidth="1"/>
    <col min="15879" max="15879" width="9.42578125" style="192" customWidth="1"/>
    <col min="15880" max="15880" width="9.5703125" style="192" customWidth="1"/>
    <col min="15881" max="15881" width="9.140625" style="192" customWidth="1"/>
    <col min="15882" max="15882" width="9" style="192" customWidth="1"/>
    <col min="15883" max="15883" width="9.140625" style="192" customWidth="1"/>
    <col min="15884" max="15884" width="9.42578125" style="192" customWidth="1"/>
    <col min="15885" max="16128" width="7.85546875" style="192"/>
    <col min="16129" max="16129" width="3.85546875" style="192" customWidth="1"/>
    <col min="16130" max="16130" width="22.7109375" style="192" customWidth="1"/>
    <col min="16131" max="16131" width="10.85546875" style="192" customWidth="1"/>
    <col min="16132" max="16132" width="9.42578125" style="192" customWidth="1"/>
    <col min="16133" max="16133" width="10.42578125" style="192" customWidth="1"/>
    <col min="16134" max="16134" width="10.28515625" style="192" customWidth="1"/>
    <col min="16135" max="16135" width="9.42578125" style="192" customWidth="1"/>
    <col min="16136" max="16136" width="9.5703125" style="192" customWidth="1"/>
    <col min="16137" max="16137" width="9.140625" style="192" customWidth="1"/>
    <col min="16138" max="16138" width="9" style="192" customWidth="1"/>
    <col min="16139" max="16139" width="9.140625" style="192" customWidth="1"/>
    <col min="16140" max="16140" width="9.42578125" style="192" customWidth="1"/>
    <col min="16141" max="16384" width="7.85546875" style="192"/>
  </cols>
  <sheetData>
    <row r="1" spans="1:16" ht="17.25" customHeight="1">
      <c r="A1" s="443" t="s">
        <v>1498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1:16" ht="21.75" customHeight="1">
      <c r="A2" s="492" t="s">
        <v>1499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</row>
    <row r="3" spans="1:16" ht="42" customHeight="1">
      <c r="A3" s="274" t="s">
        <v>54</v>
      </c>
      <c r="B3" s="385" t="s">
        <v>86</v>
      </c>
      <c r="C3" s="446" t="s">
        <v>1549</v>
      </c>
      <c r="D3" s="446"/>
      <c r="E3" s="446" t="s">
        <v>1500</v>
      </c>
      <c r="F3" s="446"/>
      <c r="G3" s="446" t="s">
        <v>1548</v>
      </c>
      <c r="H3" s="446"/>
      <c r="I3" s="446" t="s">
        <v>1501</v>
      </c>
      <c r="J3" s="430"/>
      <c r="K3" s="446" t="s">
        <v>1502</v>
      </c>
      <c r="L3" s="565"/>
    </row>
    <row r="4" spans="1:16" ht="89.25" customHeight="1">
      <c r="A4" s="441" t="s">
        <v>1503</v>
      </c>
      <c r="B4" s="531"/>
      <c r="C4" s="279" t="s">
        <v>271</v>
      </c>
      <c r="D4" s="279" t="s">
        <v>467</v>
      </c>
      <c r="E4" s="279" t="s">
        <v>271</v>
      </c>
      <c r="F4" s="279" t="s">
        <v>467</v>
      </c>
      <c r="G4" s="279" t="s">
        <v>271</v>
      </c>
      <c r="H4" s="279" t="s">
        <v>467</v>
      </c>
      <c r="I4" s="410" t="s">
        <v>1573</v>
      </c>
      <c r="J4" s="58" t="s">
        <v>1574</v>
      </c>
      <c r="K4" s="410" t="s">
        <v>1575</v>
      </c>
      <c r="L4" s="58" t="s">
        <v>1576</v>
      </c>
    </row>
    <row r="5" spans="1:16" ht="15.75" customHeight="1">
      <c r="A5" s="435" t="s">
        <v>11</v>
      </c>
      <c r="B5" s="435"/>
      <c r="C5" s="194">
        <f>C6+C107</f>
        <v>168342</v>
      </c>
      <c r="D5" s="194">
        <f t="shared" ref="D5:K5" si="0">D6+D107</f>
        <v>85786</v>
      </c>
      <c r="E5" s="194">
        <f t="shared" si="0"/>
        <v>154068</v>
      </c>
      <c r="F5" s="194">
        <f t="shared" si="0"/>
        <v>78818</v>
      </c>
      <c r="G5" s="194">
        <f t="shared" si="0"/>
        <v>140080</v>
      </c>
      <c r="H5" s="194">
        <f t="shared" si="0"/>
        <v>73174</v>
      </c>
      <c r="I5" s="194">
        <f t="shared" si="0"/>
        <v>-12293</v>
      </c>
      <c r="J5" s="191">
        <f t="shared" ref="J5:J178" si="1">I5/E5</f>
        <v>-7.9789443622296646E-2</v>
      </c>
      <c r="K5" s="194">
        <f t="shared" si="0"/>
        <v>-5274</v>
      </c>
      <c r="L5" s="191">
        <f t="shared" ref="L5:L178" si="2">K5/F5</f>
        <v>-6.6913649166434067E-2</v>
      </c>
      <c r="P5" s="193"/>
    </row>
    <row r="6" spans="1:16" s="270" customFormat="1" ht="36.75" customHeight="1">
      <c r="A6" s="566" t="s">
        <v>1552</v>
      </c>
      <c r="B6" s="566"/>
      <c r="C6" s="42">
        <f>C7+C27+C70</f>
        <v>59537</v>
      </c>
      <c r="D6" s="42">
        <f t="shared" ref="D6:H6" si="3">D7+D27+D70</f>
        <v>29760</v>
      </c>
      <c r="E6" s="42">
        <f t="shared" si="3"/>
        <v>51440</v>
      </c>
      <c r="F6" s="42">
        <f t="shared" si="3"/>
        <v>25650</v>
      </c>
      <c r="G6" s="42">
        <f t="shared" si="3"/>
        <v>46130</v>
      </c>
      <c r="H6" s="42">
        <f t="shared" si="3"/>
        <v>23540</v>
      </c>
      <c r="I6" s="42">
        <f t="shared" ref="I6" si="4">I7+I119+I130+I151</f>
        <v>-3615</v>
      </c>
      <c r="J6" s="72">
        <f t="shared" si="1"/>
        <v>-7.0276049766718501E-2</v>
      </c>
      <c r="K6" s="42">
        <f>K7+K119+K130+K151</f>
        <v>-1740</v>
      </c>
      <c r="L6" s="72">
        <f t="shared" si="2"/>
        <v>-6.7836257309941514E-2</v>
      </c>
    </row>
    <row r="7" spans="1:16" s="270" customFormat="1" ht="30.75" customHeight="1">
      <c r="A7" s="431" t="s">
        <v>1553</v>
      </c>
      <c r="B7" s="431"/>
      <c r="C7" s="251">
        <f>C8</f>
        <v>30431</v>
      </c>
      <c r="D7" s="251">
        <f t="shared" ref="D7:K7" si="5">D8</f>
        <v>15220</v>
      </c>
      <c r="E7" s="251">
        <f t="shared" si="5"/>
        <v>26056</v>
      </c>
      <c r="F7" s="251">
        <f t="shared" si="5"/>
        <v>13070</v>
      </c>
      <c r="G7" s="251">
        <f t="shared" si="5"/>
        <v>22792</v>
      </c>
      <c r="H7" s="251">
        <f t="shared" si="5"/>
        <v>11524</v>
      </c>
      <c r="I7" s="251">
        <f t="shared" si="5"/>
        <v>-3264</v>
      </c>
      <c r="J7" s="252">
        <f t="shared" si="1"/>
        <v>-0.12526865213386551</v>
      </c>
      <c r="K7" s="251">
        <f t="shared" si="5"/>
        <v>-1546</v>
      </c>
      <c r="L7" s="252">
        <f t="shared" si="2"/>
        <v>-0.11828615149196633</v>
      </c>
    </row>
    <row r="8" spans="1:16" s="271" customFormat="1">
      <c r="A8" s="564" t="s">
        <v>1542</v>
      </c>
      <c r="B8" s="564"/>
      <c r="C8" s="39">
        <f>SUM(C9:C26)</f>
        <v>30431</v>
      </c>
      <c r="D8" s="39">
        <f>SUM(D9:D26)</f>
        <v>15220</v>
      </c>
      <c r="E8" s="39">
        <f t="shared" ref="E8:H8" si="6">SUM(E9:E26)</f>
        <v>26056</v>
      </c>
      <c r="F8" s="39">
        <f t="shared" si="6"/>
        <v>13070</v>
      </c>
      <c r="G8" s="39">
        <f t="shared" si="6"/>
        <v>22792</v>
      </c>
      <c r="H8" s="39">
        <f t="shared" si="6"/>
        <v>11524</v>
      </c>
      <c r="I8" s="39">
        <f t="shared" ref="I8" si="7">SUM(I9:I26)</f>
        <v>-3264</v>
      </c>
      <c r="J8" s="40">
        <f t="shared" ref="J8:J25" si="8">I8/E8</f>
        <v>-0.12526865213386551</v>
      </c>
      <c r="K8" s="39">
        <f>SUM(K9:K26)</f>
        <v>-1546</v>
      </c>
      <c r="L8" s="40">
        <f t="shared" ref="L8:L27" si="9">K8/F8</f>
        <v>-0.11828615149196633</v>
      </c>
    </row>
    <row r="9" spans="1:16" s="193" customFormat="1">
      <c r="A9" s="416">
        <v>1</v>
      </c>
      <c r="B9" s="195" t="s">
        <v>1820</v>
      </c>
      <c r="C9" s="266">
        <v>1777</v>
      </c>
      <c r="D9" s="266">
        <v>897</v>
      </c>
      <c r="E9" s="266">
        <v>1497</v>
      </c>
      <c r="F9" s="266">
        <v>754</v>
      </c>
      <c r="G9" s="267">
        <v>1345</v>
      </c>
      <c r="H9" s="267">
        <v>682</v>
      </c>
      <c r="I9" s="22">
        <f t="shared" ref="I9:I26" si="10">G9-E9</f>
        <v>-152</v>
      </c>
      <c r="J9" s="17">
        <f t="shared" si="8"/>
        <v>-0.10153640614562458</v>
      </c>
      <c r="K9" s="22">
        <f>H9-F9</f>
        <v>-72</v>
      </c>
      <c r="L9" s="17">
        <f t="shared" si="9"/>
        <v>-9.5490716180371346E-2</v>
      </c>
    </row>
    <row r="10" spans="1:16" s="193" customFormat="1">
      <c r="A10" s="416">
        <v>2</v>
      </c>
      <c r="B10" s="195" t="s">
        <v>1821</v>
      </c>
      <c r="C10" s="266">
        <v>1573</v>
      </c>
      <c r="D10" s="266">
        <v>881</v>
      </c>
      <c r="E10" s="266">
        <v>1370</v>
      </c>
      <c r="F10" s="266">
        <v>766</v>
      </c>
      <c r="G10" s="267">
        <v>1224</v>
      </c>
      <c r="H10" s="267">
        <v>703</v>
      </c>
      <c r="I10" s="22">
        <f t="shared" si="10"/>
        <v>-146</v>
      </c>
      <c r="J10" s="17">
        <f t="shared" si="8"/>
        <v>-0.10656934306569343</v>
      </c>
      <c r="K10" s="22">
        <f t="shared" ref="K10:K26" si="11">H10-F10</f>
        <v>-63</v>
      </c>
      <c r="L10" s="17">
        <f t="shared" si="9"/>
        <v>-8.2245430809399472E-2</v>
      </c>
    </row>
    <row r="11" spans="1:16" s="193" customFormat="1">
      <c r="A11" s="416">
        <v>3</v>
      </c>
      <c r="B11" s="195" t="s">
        <v>1822</v>
      </c>
      <c r="C11" s="266">
        <v>2408</v>
      </c>
      <c r="D11" s="266">
        <v>1206</v>
      </c>
      <c r="E11" s="266">
        <v>1964</v>
      </c>
      <c r="F11" s="266">
        <v>992</v>
      </c>
      <c r="G11" s="267">
        <v>1758</v>
      </c>
      <c r="H11" s="267">
        <v>893</v>
      </c>
      <c r="I11" s="22">
        <f t="shared" si="10"/>
        <v>-206</v>
      </c>
      <c r="J11" s="17">
        <f t="shared" si="8"/>
        <v>-0.10488798370672098</v>
      </c>
      <c r="K11" s="22">
        <f t="shared" si="11"/>
        <v>-99</v>
      </c>
      <c r="L11" s="17">
        <f t="shared" si="9"/>
        <v>-9.9798387096774188E-2</v>
      </c>
    </row>
    <row r="12" spans="1:16" s="193" customFormat="1">
      <c r="A12" s="416">
        <v>4</v>
      </c>
      <c r="B12" s="195" t="s">
        <v>1823</v>
      </c>
      <c r="C12" s="266">
        <v>3377</v>
      </c>
      <c r="D12" s="266">
        <v>1681</v>
      </c>
      <c r="E12" s="266">
        <v>2893</v>
      </c>
      <c r="F12" s="266">
        <v>1453</v>
      </c>
      <c r="G12" s="267">
        <v>2508</v>
      </c>
      <c r="H12" s="267">
        <v>1258</v>
      </c>
      <c r="I12" s="22">
        <f t="shared" si="10"/>
        <v>-385</v>
      </c>
      <c r="J12" s="17">
        <f t="shared" si="8"/>
        <v>-0.13307984790874525</v>
      </c>
      <c r="K12" s="22">
        <f t="shared" si="11"/>
        <v>-195</v>
      </c>
      <c r="L12" s="17">
        <f t="shared" si="9"/>
        <v>-0.13420509291121818</v>
      </c>
    </row>
    <row r="13" spans="1:16" s="193" customFormat="1">
      <c r="A13" s="416">
        <v>5</v>
      </c>
      <c r="B13" s="195" t="s">
        <v>1824</v>
      </c>
      <c r="C13" s="266">
        <v>1398</v>
      </c>
      <c r="D13" s="266">
        <v>679</v>
      </c>
      <c r="E13" s="266">
        <v>1154</v>
      </c>
      <c r="F13" s="266">
        <v>574</v>
      </c>
      <c r="G13" s="267">
        <v>1042</v>
      </c>
      <c r="H13" s="267">
        <v>495</v>
      </c>
      <c r="I13" s="22">
        <f t="shared" si="10"/>
        <v>-112</v>
      </c>
      <c r="J13" s="17">
        <f t="shared" si="8"/>
        <v>-9.7053726169844021E-2</v>
      </c>
      <c r="K13" s="22">
        <f t="shared" si="11"/>
        <v>-79</v>
      </c>
      <c r="L13" s="17">
        <f t="shared" si="9"/>
        <v>-0.13763066202090593</v>
      </c>
    </row>
    <row r="14" spans="1:16" s="193" customFormat="1">
      <c r="A14" s="416">
        <v>6</v>
      </c>
      <c r="B14" s="195" t="s">
        <v>1825</v>
      </c>
      <c r="C14" s="266">
        <v>3774</v>
      </c>
      <c r="D14" s="266">
        <v>1872</v>
      </c>
      <c r="E14" s="266">
        <v>3326</v>
      </c>
      <c r="F14" s="266">
        <v>1622</v>
      </c>
      <c r="G14" s="267">
        <v>2889</v>
      </c>
      <c r="H14" s="267">
        <v>1443</v>
      </c>
      <c r="I14" s="22">
        <f t="shared" si="10"/>
        <v>-437</v>
      </c>
      <c r="J14" s="17">
        <f t="shared" si="8"/>
        <v>-0.13138905592303066</v>
      </c>
      <c r="K14" s="22">
        <f t="shared" si="11"/>
        <v>-179</v>
      </c>
      <c r="L14" s="17">
        <f t="shared" si="9"/>
        <v>-0.11035758323057954</v>
      </c>
    </row>
    <row r="15" spans="1:16" s="193" customFormat="1">
      <c r="A15" s="416">
        <v>7</v>
      </c>
      <c r="B15" s="195" t="s">
        <v>1826</v>
      </c>
      <c r="C15" s="266">
        <v>1891</v>
      </c>
      <c r="D15" s="266">
        <v>942</v>
      </c>
      <c r="E15" s="266">
        <v>1678</v>
      </c>
      <c r="F15" s="266">
        <v>823</v>
      </c>
      <c r="G15" s="267">
        <v>1408</v>
      </c>
      <c r="H15" s="267">
        <v>705</v>
      </c>
      <c r="I15" s="22">
        <f t="shared" si="10"/>
        <v>-270</v>
      </c>
      <c r="J15" s="17">
        <f t="shared" si="8"/>
        <v>-0.16090584028605484</v>
      </c>
      <c r="K15" s="22">
        <f t="shared" si="11"/>
        <v>-118</v>
      </c>
      <c r="L15" s="17">
        <f t="shared" si="9"/>
        <v>-0.1433778857837181</v>
      </c>
      <c r="N15" s="265"/>
    </row>
    <row r="16" spans="1:16" s="193" customFormat="1">
      <c r="A16" s="416">
        <v>8</v>
      </c>
      <c r="B16" s="195" t="s">
        <v>1827</v>
      </c>
      <c r="C16" s="266">
        <v>436</v>
      </c>
      <c r="D16" s="266">
        <v>219</v>
      </c>
      <c r="E16" s="266">
        <v>402</v>
      </c>
      <c r="F16" s="266">
        <v>191</v>
      </c>
      <c r="G16" s="267">
        <v>337</v>
      </c>
      <c r="H16" s="267">
        <v>164</v>
      </c>
      <c r="I16" s="22">
        <f t="shared" si="10"/>
        <v>-65</v>
      </c>
      <c r="J16" s="17">
        <f t="shared" si="8"/>
        <v>-0.16169154228855723</v>
      </c>
      <c r="K16" s="22">
        <f t="shared" si="11"/>
        <v>-27</v>
      </c>
      <c r="L16" s="17">
        <f t="shared" si="9"/>
        <v>-0.14136125654450263</v>
      </c>
    </row>
    <row r="17" spans="1:12" s="193" customFormat="1">
      <c r="A17" s="416">
        <v>9</v>
      </c>
      <c r="B17" s="195" t="s">
        <v>1828</v>
      </c>
      <c r="C17" s="266">
        <v>2112</v>
      </c>
      <c r="D17" s="266">
        <v>1038</v>
      </c>
      <c r="E17" s="266">
        <v>1840</v>
      </c>
      <c r="F17" s="266">
        <v>916</v>
      </c>
      <c r="G17" s="267">
        <v>1601</v>
      </c>
      <c r="H17" s="267">
        <v>799</v>
      </c>
      <c r="I17" s="22">
        <f t="shared" si="10"/>
        <v>-239</v>
      </c>
      <c r="J17" s="17">
        <f t="shared" si="8"/>
        <v>-0.12989130434782609</v>
      </c>
      <c r="K17" s="22">
        <f t="shared" si="11"/>
        <v>-117</v>
      </c>
      <c r="L17" s="17">
        <f t="shared" si="9"/>
        <v>-0.12772925764192139</v>
      </c>
    </row>
    <row r="18" spans="1:12" s="193" customFormat="1">
      <c r="A18" s="416">
        <v>10</v>
      </c>
      <c r="B18" s="195" t="s">
        <v>1829</v>
      </c>
      <c r="C18" s="266">
        <v>2291</v>
      </c>
      <c r="D18" s="266">
        <v>1084</v>
      </c>
      <c r="E18" s="266">
        <v>1977</v>
      </c>
      <c r="F18" s="266">
        <v>944</v>
      </c>
      <c r="G18" s="267">
        <v>1710</v>
      </c>
      <c r="H18" s="267">
        <v>826</v>
      </c>
      <c r="I18" s="22">
        <f t="shared" si="10"/>
        <v>-267</v>
      </c>
      <c r="J18" s="17">
        <f t="shared" si="8"/>
        <v>-0.13505311077389984</v>
      </c>
      <c r="K18" s="22">
        <f t="shared" si="11"/>
        <v>-118</v>
      </c>
      <c r="L18" s="17">
        <f t="shared" si="9"/>
        <v>-0.125</v>
      </c>
    </row>
    <row r="19" spans="1:12" s="193" customFormat="1">
      <c r="A19" s="416">
        <v>11</v>
      </c>
      <c r="B19" s="195" t="s">
        <v>1830</v>
      </c>
      <c r="C19" s="266">
        <v>848</v>
      </c>
      <c r="D19" s="266">
        <v>431</v>
      </c>
      <c r="E19" s="266">
        <v>705</v>
      </c>
      <c r="F19" s="266">
        <v>359</v>
      </c>
      <c r="G19" s="267">
        <v>646</v>
      </c>
      <c r="H19" s="267">
        <v>328</v>
      </c>
      <c r="I19" s="22">
        <f t="shared" si="10"/>
        <v>-59</v>
      </c>
      <c r="J19" s="17">
        <f t="shared" si="8"/>
        <v>-8.3687943262411343E-2</v>
      </c>
      <c r="K19" s="22">
        <f t="shared" si="11"/>
        <v>-31</v>
      </c>
      <c r="L19" s="17">
        <f t="shared" si="9"/>
        <v>-8.6350974930362118E-2</v>
      </c>
    </row>
    <row r="20" spans="1:12" s="193" customFormat="1">
      <c r="A20" s="416">
        <v>12</v>
      </c>
      <c r="B20" s="195" t="s">
        <v>1831</v>
      </c>
      <c r="C20" s="266">
        <v>1912</v>
      </c>
      <c r="D20" s="266">
        <v>970</v>
      </c>
      <c r="E20" s="266">
        <v>1506</v>
      </c>
      <c r="F20" s="266">
        <v>787</v>
      </c>
      <c r="G20" s="267">
        <v>1289</v>
      </c>
      <c r="H20" s="267">
        <v>693</v>
      </c>
      <c r="I20" s="22">
        <f>G20-E20</f>
        <v>-217</v>
      </c>
      <c r="J20" s="17">
        <f t="shared" si="8"/>
        <v>-0.14409030544488713</v>
      </c>
      <c r="K20" s="22">
        <f t="shared" si="11"/>
        <v>-94</v>
      </c>
      <c r="L20" s="17">
        <f t="shared" si="9"/>
        <v>-0.11944091486658195</v>
      </c>
    </row>
    <row r="21" spans="1:12" s="193" customFormat="1">
      <c r="A21" s="416">
        <v>13</v>
      </c>
      <c r="B21" s="195" t="s">
        <v>1832</v>
      </c>
      <c r="C21" s="266">
        <v>1287</v>
      </c>
      <c r="D21" s="266">
        <v>588</v>
      </c>
      <c r="E21" s="266">
        <v>1099</v>
      </c>
      <c r="F21" s="266">
        <v>510</v>
      </c>
      <c r="G21" s="267">
        <v>1019</v>
      </c>
      <c r="H21" s="267">
        <v>482</v>
      </c>
      <c r="I21" s="22">
        <f t="shared" si="10"/>
        <v>-80</v>
      </c>
      <c r="J21" s="17">
        <f t="shared" si="8"/>
        <v>-7.2793448589626927E-2</v>
      </c>
      <c r="K21" s="22">
        <f t="shared" si="11"/>
        <v>-28</v>
      </c>
      <c r="L21" s="17">
        <f t="shared" si="9"/>
        <v>-5.4901960784313725E-2</v>
      </c>
    </row>
    <row r="22" spans="1:12" s="193" customFormat="1">
      <c r="A22" s="416">
        <v>14</v>
      </c>
      <c r="B22" s="195" t="s">
        <v>1833</v>
      </c>
      <c r="C22" s="266">
        <v>361</v>
      </c>
      <c r="D22" s="266">
        <v>180</v>
      </c>
      <c r="E22" s="266">
        <v>331</v>
      </c>
      <c r="F22" s="266">
        <v>165</v>
      </c>
      <c r="G22" s="267">
        <v>266</v>
      </c>
      <c r="H22" s="267">
        <v>126</v>
      </c>
      <c r="I22" s="22">
        <f t="shared" si="10"/>
        <v>-65</v>
      </c>
      <c r="J22" s="17">
        <f t="shared" si="8"/>
        <v>-0.19637462235649547</v>
      </c>
      <c r="K22" s="22">
        <f t="shared" si="11"/>
        <v>-39</v>
      </c>
      <c r="L22" s="17">
        <f t="shared" si="9"/>
        <v>-0.23636363636363636</v>
      </c>
    </row>
    <row r="23" spans="1:12" s="193" customFormat="1">
      <c r="A23" s="416">
        <v>15</v>
      </c>
      <c r="B23" s="195" t="s">
        <v>1834</v>
      </c>
      <c r="C23" s="266">
        <v>329</v>
      </c>
      <c r="D23" s="266">
        <v>189</v>
      </c>
      <c r="E23" s="266">
        <v>305</v>
      </c>
      <c r="F23" s="266">
        <v>189</v>
      </c>
      <c r="G23" s="267">
        <v>257</v>
      </c>
      <c r="H23" s="267">
        <v>162</v>
      </c>
      <c r="I23" s="22">
        <f t="shared" si="10"/>
        <v>-48</v>
      </c>
      <c r="J23" s="17">
        <f t="shared" si="8"/>
        <v>-0.15737704918032788</v>
      </c>
      <c r="K23" s="22">
        <f t="shared" si="11"/>
        <v>-27</v>
      </c>
      <c r="L23" s="17">
        <f t="shared" si="9"/>
        <v>-0.14285714285714285</v>
      </c>
    </row>
    <row r="24" spans="1:12" s="193" customFormat="1">
      <c r="A24" s="416">
        <v>16</v>
      </c>
      <c r="B24" s="195" t="s">
        <v>1835</v>
      </c>
      <c r="C24" s="266">
        <v>718</v>
      </c>
      <c r="D24" s="266">
        <v>375</v>
      </c>
      <c r="E24" s="266">
        <v>606</v>
      </c>
      <c r="F24" s="266">
        <v>303</v>
      </c>
      <c r="G24" s="267">
        <v>555</v>
      </c>
      <c r="H24" s="267">
        <v>271</v>
      </c>
      <c r="I24" s="22">
        <f t="shared" si="10"/>
        <v>-51</v>
      </c>
      <c r="J24" s="17">
        <f t="shared" si="8"/>
        <v>-8.4158415841584164E-2</v>
      </c>
      <c r="K24" s="22">
        <f t="shared" si="11"/>
        <v>-32</v>
      </c>
      <c r="L24" s="17">
        <f t="shared" si="9"/>
        <v>-0.10561056105610561</v>
      </c>
    </row>
    <row r="25" spans="1:12" s="193" customFormat="1">
      <c r="A25" s="416">
        <v>17</v>
      </c>
      <c r="B25" s="195" t="s">
        <v>1836</v>
      </c>
      <c r="C25" s="266">
        <v>3178</v>
      </c>
      <c r="D25" s="266">
        <v>1642</v>
      </c>
      <c r="E25" s="266">
        <v>2746</v>
      </c>
      <c r="F25" s="266">
        <v>1409</v>
      </c>
      <c r="G25" s="267">
        <v>2344</v>
      </c>
      <c r="H25" s="267">
        <v>1212</v>
      </c>
      <c r="I25" s="22">
        <f t="shared" si="10"/>
        <v>-402</v>
      </c>
      <c r="J25" s="17">
        <f t="shared" si="8"/>
        <v>-0.14639475600874</v>
      </c>
      <c r="K25" s="22">
        <f t="shared" si="11"/>
        <v>-197</v>
      </c>
      <c r="L25" s="17">
        <f t="shared" si="9"/>
        <v>-0.13981547196593327</v>
      </c>
    </row>
    <row r="26" spans="1:12" s="193" customFormat="1">
      <c r="A26" s="416">
        <v>18</v>
      </c>
      <c r="B26" s="195" t="s">
        <v>1837</v>
      </c>
      <c r="C26" s="266">
        <v>761</v>
      </c>
      <c r="D26" s="266">
        <v>346</v>
      </c>
      <c r="E26" s="266">
        <v>657</v>
      </c>
      <c r="F26" s="266">
        <v>313</v>
      </c>
      <c r="G26" s="267">
        <v>594</v>
      </c>
      <c r="H26" s="267">
        <v>282</v>
      </c>
      <c r="I26" s="22">
        <f t="shared" si="10"/>
        <v>-63</v>
      </c>
      <c r="J26" s="17">
        <f>I26/E26</f>
        <v>-9.5890410958904104E-2</v>
      </c>
      <c r="K26" s="22">
        <f t="shared" si="11"/>
        <v>-31</v>
      </c>
      <c r="L26" s="17">
        <f t="shared" si="9"/>
        <v>-9.9041533546325874E-2</v>
      </c>
    </row>
    <row r="27" spans="1:12" s="270" customFormat="1" ht="37.5" customHeight="1">
      <c r="A27" s="549" t="s">
        <v>1554</v>
      </c>
      <c r="B27" s="431"/>
      <c r="C27" s="251">
        <f>C28+C34+C48+C57</f>
        <v>16368</v>
      </c>
      <c r="D27" s="251">
        <f t="shared" ref="D27:K27" si="12">D28+D34+D48+D57</f>
        <v>8081</v>
      </c>
      <c r="E27" s="251">
        <f t="shared" si="12"/>
        <v>14197</v>
      </c>
      <c r="F27" s="251">
        <f t="shared" si="12"/>
        <v>6937</v>
      </c>
      <c r="G27" s="251">
        <f t="shared" si="12"/>
        <v>13025</v>
      </c>
      <c r="H27" s="251">
        <f t="shared" si="12"/>
        <v>6648</v>
      </c>
      <c r="I27" s="251">
        <f t="shared" si="12"/>
        <v>-1172</v>
      </c>
      <c r="J27" s="252">
        <f>I27/E27</f>
        <v>-8.2552651968725785E-2</v>
      </c>
      <c r="K27" s="251">
        <f t="shared" si="12"/>
        <v>-289</v>
      </c>
      <c r="L27" s="252">
        <f t="shared" si="9"/>
        <v>-4.1660660227764164E-2</v>
      </c>
    </row>
    <row r="28" spans="1:12" s="270" customFormat="1">
      <c r="A28" s="564" t="s">
        <v>1533</v>
      </c>
      <c r="B28" s="564"/>
      <c r="C28" s="39">
        <f>SUM(C29:C33)</f>
        <v>3104</v>
      </c>
      <c r="D28" s="39">
        <f t="shared" ref="D28:K28" si="13">SUM(D29:D33)</f>
        <v>1566</v>
      </c>
      <c r="E28" s="39">
        <f t="shared" si="13"/>
        <v>2508</v>
      </c>
      <c r="F28" s="39">
        <f t="shared" si="13"/>
        <v>1230</v>
      </c>
      <c r="G28" s="39">
        <f t="shared" si="13"/>
        <v>2366</v>
      </c>
      <c r="H28" s="39">
        <f t="shared" si="13"/>
        <v>1205</v>
      </c>
      <c r="I28" s="39">
        <f t="shared" si="13"/>
        <v>-142</v>
      </c>
      <c r="J28" s="40">
        <f t="shared" ref="J28:J70" si="14">I28/E28</f>
        <v>-5.6618819776714513E-2</v>
      </c>
      <c r="K28" s="39">
        <f t="shared" si="13"/>
        <v>-25</v>
      </c>
      <c r="L28" s="40">
        <f t="shared" ref="L28:L70" si="15">K28/F28</f>
        <v>-2.032520325203252E-2</v>
      </c>
    </row>
    <row r="29" spans="1:12">
      <c r="A29" s="416">
        <v>1</v>
      </c>
      <c r="B29" s="73" t="s">
        <v>1838</v>
      </c>
      <c r="C29" s="268">
        <v>1515</v>
      </c>
      <c r="D29" s="268">
        <v>771</v>
      </c>
      <c r="E29" s="268">
        <v>1195</v>
      </c>
      <c r="F29" s="268">
        <v>590</v>
      </c>
      <c r="G29" s="268">
        <v>1135</v>
      </c>
      <c r="H29" s="268">
        <v>582</v>
      </c>
      <c r="I29" s="22">
        <f>G29-E29</f>
        <v>-60</v>
      </c>
      <c r="J29" s="144">
        <f t="shared" si="14"/>
        <v>-5.0209205020920501E-2</v>
      </c>
      <c r="K29" s="22">
        <f>H29-F29</f>
        <v>-8</v>
      </c>
      <c r="L29" s="17">
        <f t="shared" si="15"/>
        <v>-1.3559322033898305E-2</v>
      </c>
    </row>
    <row r="30" spans="1:12">
      <c r="A30" s="416">
        <v>2</v>
      </c>
      <c r="B30" s="73" t="s">
        <v>1839</v>
      </c>
      <c r="C30" s="268">
        <v>441</v>
      </c>
      <c r="D30" s="268">
        <v>216</v>
      </c>
      <c r="E30" s="268">
        <v>353</v>
      </c>
      <c r="F30" s="268">
        <v>171</v>
      </c>
      <c r="G30" s="268">
        <v>309</v>
      </c>
      <c r="H30" s="268">
        <v>161</v>
      </c>
      <c r="I30" s="22">
        <f>G30-E30</f>
        <v>-44</v>
      </c>
      <c r="J30" s="144">
        <f t="shared" si="14"/>
        <v>-0.12464589235127478</v>
      </c>
      <c r="K30" s="22">
        <f>H30-F30</f>
        <v>-10</v>
      </c>
      <c r="L30" s="17">
        <f t="shared" si="15"/>
        <v>-5.8479532163742687E-2</v>
      </c>
    </row>
    <row r="31" spans="1:12">
      <c r="A31" s="416">
        <v>3</v>
      </c>
      <c r="B31" s="73" t="s">
        <v>1840</v>
      </c>
      <c r="C31" s="268">
        <v>331</v>
      </c>
      <c r="D31" s="268">
        <v>176</v>
      </c>
      <c r="E31" s="268">
        <v>254</v>
      </c>
      <c r="F31" s="268">
        <v>137</v>
      </c>
      <c r="G31" s="268">
        <v>253</v>
      </c>
      <c r="H31" s="268">
        <v>139</v>
      </c>
      <c r="I31" s="22">
        <f>G31-E31</f>
        <v>-1</v>
      </c>
      <c r="J31" s="144">
        <f t="shared" si="14"/>
        <v>-3.937007874015748E-3</v>
      </c>
      <c r="K31" s="22">
        <f>H31-F31</f>
        <v>2</v>
      </c>
      <c r="L31" s="17">
        <f t="shared" si="15"/>
        <v>1.4598540145985401E-2</v>
      </c>
    </row>
    <row r="32" spans="1:12">
      <c r="A32" s="416">
        <v>4</v>
      </c>
      <c r="B32" s="73" t="s">
        <v>1841</v>
      </c>
      <c r="C32" s="268">
        <v>427</v>
      </c>
      <c r="D32" s="268">
        <v>218</v>
      </c>
      <c r="E32" s="268">
        <v>384</v>
      </c>
      <c r="F32" s="268">
        <v>183</v>
      </c>
      <c r="G32" s="268">
        <v>371</v>
      </c>
      <c r="H32" s="268">
        <v>178</v>
      </c>
      <c r="I32" s="22">
        <f>G32-E32</f>
        <v>-13</v>
      </c>
      <c r="J32" s="144">
        <f t="shared" si="14"/>
        <v>-3.3854166666666664E-2</v>
      </c>
      <c r="K32" s="22">
        <f>H32-F32</f>
        <v>-5</v>
      </c>
      <c r="L32" s="17">
        <f t="shared" si="15"/>
        <v>-2.7322404371584699E-2</v>
      </c>
    </row>
    <row r="33" spans="1:12">
      <c r="A33" s="416">
        <v>5</v>
      </c>
      <c r="B33" s="73" t="s">
        <v>1842</v>
      </c>
      <c r="C33" s="268">
        <v>390</v>
      </c>
      <c r="D33" s="268">
        <v>185</v>
      </c>
      <c r="E33" s="268">
        <v>322</v>
      </c>
      <c r="F33" s="268">
        <v>149</v>
      </c>
      <c r="G33" s="268">
        <v>298</v>
      </c>
      <c r="H33" s="268">
        <v>145</v>
      </c>
      <c r="I33" s="22">
        <f>G33-E33</f>
        <v>-24</v>
      </c>
      <c r="J33" s="144">
        <f t="shared" si="14"/>
        <v>-7.4534161490683232E-2</v>
      </c>
      <c r="K33" s="22">
        <f>H33-F33</f>
        <v>-4</v>
      </c>
      <c r="L33" s="17">
        <f t="shared" si="15"/>
        <v>-2.6845637583892617E-2</v>
      </c>
    </row>
    <row r="34" spans="1:12" s="270" customFormat="1">
      <c r="A34" s="564" t="s">
        <v>1534</v>
      </c>
      <c r="B34" s="564"/>
      <c r="C34" s="39">
        <f>SUM(C35:C47)</f>
        <v>2849</v>
      </c>
      <c r="D34" s="39">
        <f t="shared" ref="D34:K34" si="16">SUM(D35:D47)</f>
        <v>1489</v>
      </c>
      <c r="E34" s="39">
        <f t="shared" si="16"/>
        <v>2614</v>
      </c>
      <c r="F34" s="39">
        <f t="shared" si="16"/>
        <v>1367</v>
      </c>
      <c r="G34" s="39">
        <f t="shared" si="16"/>
        <v>2558</v>
      </c>
      <c r="H34" s="39">
        <f t="shared" si="16"/>
        <v>1363</v>
      </c>
      <c r="I34" s="39">
        <f t="shared" si="16"/>
        <v>-56</v>
      </c>
      <c r="J34" s="40">
        <f t="shared" si="14"/>
        <v>-2.1423106350420811E-2</v>
      </c>
      <c r="K34" s="39">
        <f t="shared" si="16"/>
        <v>-4</v>
      </c>
      <c r="L34" s="40">
        <f t="shared" si="15"/>
        <v>-2.926115581565472E-3</v>
      </c>
    </row>
    <row r="35" spans="1:12">
      <c r="A35" s="416">
        <v>1</v>
      </c>
      <c r="B35" s="195" t="s">
        <v>1843</v>
      </c>
      <c r="C35" s="268">
        <v>889</v>
      </c>
      <c r="D35" s="268">
        <v>483</v>
      </c>
      <c r="E35" s="268">
        <v>814</v>
      </c>
      <c r="F35" s="268">
        <v>445</v>
      </c>
      <c r="G35" s="268">
        <v>796</v>
      </c>
      <c r="H35" s="268">
        <v>448</v>
      </c>
      <c r="I35" s="22">
        <f t="shared" ref="I35:I47" si="17">G35-E35</f>
        <v>-18</v>
      </c>
      <c r="J35" s="144">
        <f t="shared" si="14"/>
        <v>-2.2113022113022112E-2</v>
      </c>
      <c r="K35" s="22">
        <f t="shared" ref="K35:K47" si="18">H35-F35</f>
        <v>3</v>
      </c>
      <c r="L35" s="17">
        <f t="shared" si="15"/>
        <v>6.7415730337078653E-3</v>
      </c>
    </row>
    <row r="36" spans="1:12">
      <c r="A36" s="416">
        <v>2</v>
      </c>
      <c r="B36" s="195" t="s">
        <v>1844</v>
      </c>
      <c r="C36" s="268">
        <v>122</v>
      </c>
      <c r="D36" s="268">
        <v>57</v>
      </c>
      <c r="E36" s="268">
        <v>117</v>
      </c>
      <c r="F36" s="268">
        <v>55</v>
      </c>
      <c r="G36" s="268">
        <v>114</v>
      </c>
      <c r="H36" s="268">
        <v>51</v>
      </c>
      <c r="I36" s="22">
        <f t="shared" si="17"/>
        <v>-3</v>
      </c>
      <c r="J36" s="144">
        <f t="shared" si="14"/>
        <v>-2.564102564102564E-2</v>
      </c>
      <c r="K36" s="22">
        <f t="shared" si="18"/>
        <v>-4</v>
      </c>
      <c r="L36" s="17">
        <f t="shared" si="15"/>
        <v>-7.2727272727272724E-2</v>
      </c>
    </row>
    <row r="37" spans="1:12">
      <c r="A37" s="416">
        <v>3</v>
      </c>
      <c r="B37" s="195" t="s">
        <v>1845</v>
      </c>
      <c r="C37" s="268">
        <v>185</v>
      </c>
      <c r="D37" s="268">
        <v>91</v>
      </c>
      <c r="E37" s="268">
        <v>170</v>
      </c>
      <c r="F37" s="268">
        <v>86</v>
      </c>
      <c r="G37" s="268">
        <v>152</v>
      </c>
      <c r="H37" s="268">
        <v>76</v>
      </c>
      <c r="I37" s="22">
        <f t="shared" si="17"/>
        <v>-18</v>
      </c>
      <c r="J37" s="144">
        <f t="shared" si="14"/>
        <v>-0.10588235294117647</v>
      </c>
      <c r="K37" s="22">
        <f t="shared" si="18"/>
        <v>-10</v>
      </c>
      <c r="L37" s="17">
        <f t="shared" si="15"/>
        <v>-0.11627906976744186</v>
      </c>
    </row>
    <row r="38" spans="1:12">
      <c r="A38" s="416">
        <v>4</v>
      </c>
      <c r="B38" s="195" t="s">
        <v>1846</v>
      </c>
      <c r="C38" s="268">
        <v>105</v>
      </c>
      <c r="D38" s="268">
        <v>60</v>
      </c>
      <c r="E38" s="268">
        <v>91</v>
      </c>
      <c r="F38" s="268">
        <v>55</v>
      </c>
      <c r="G38" s="268">
        <v>95</v>
      </c>
      <c r="H38" s="268">
        <v>53</v>
      </c>
      <c r="I38" s="22">
        <f t="shared" si="17"/>
        <v>4</v>
      </c>
      <c r="J38" s="144">
        <f t="shared" si="14"/>
        <v>4.3956043956043959E-2</v>
      </c>
      <c r="K38" s="22">
        <f t="shared" si="18"/>
        <v>-2</v>
      </c>
      <c r="L38" s="17">
        <f t="shared" si="15"/>
        <v>-3.6363636363636362E-2</v>
      </c>
    </row>
    <row r="39" spans="1:12">
      <c r="A39" s="416">
        <v>5</v>
      </c>
      <c r="B39" s="195" t="s">
        <v>1847</v>
      </c>
      <c r="C39" s="268">
        <v>276</v>
      </c>
      <c r="D39" s="268">
        <v>130</v>
      </c>
      <c r="E39" s="268">
        <v>277</v>
      </c>
      <c r="F39" s="268">
        <v>141</v>
      </c>
      <c r="G39" s="268">
        <v>254</v>
      </c>
      <c r="H39" s="268">
        <v>134</v>
      </c>
      <c r="I39" s="22">
        <f t="shared" si="17"/>
        <v>-23</v>
      </c>
      <c r="J39" s="144">
        <f t="shared" si="14"/>
        <v>-8.3032490974729242E-2</v>
      </c>
      <c r="K39" s="22">
        <f t="shared" si="18"/>
        <v>-7</v>
      </c>
      <c r="L39" s="17">
        <f t="shared" si="15"/>
        <v>-4.9645390070921988E-2</v>
      </c>
    </row>
    <row r="40" spans="1:12">
      <c r="A40" s="416">
        <v>6</v>
      </c>
      <c r="B40" s="195" t="s">
        <v>1848</v>
      </c>
      <c r="C40" s="268">
        <v>99</v>
      </c>
      <c r="D40" s="268">
        <v>66</v>
      </c>
      <c r="E40" s="268">
        <v>89</v>
      </c>
      <c r="F40" s="268">
        <v>54</v>
      </c>
      <c r="G40" s="268">
        <v>79</v>
      </c>
      <c r="H40" s="268">
        <v>49</v>
      </c>
      <c r="I40" s="22">
        <f t="shared" si="17"/>
        <v>-10</v>
      </c>
      <c r="J40" s="144">
        <f t="shared" si="14"/>
        <v>-0.11235955056179775</v>
      </c>
      <c r="K40" s="22">
        <f t="shared" si="18"/>
        <v>-5</v>
      </c>
      <c r="L40" s="17">
        <f t="shared" si="15"/>
        <v>-9.2592592592592587E-2</v>
      </c>
    </row>
    <row r="41" spans="1:12">
      <c r="A41" s="416">
        <v>7</v>
      </c>
      <c r="B41" s="195" t="s">
        <v>1849</v>
      </c>
      <c r="C41" s="268">
        <v>123</v>
      </c>
      <c r="D41" s="268">
        <v>74</v>
      </c>
      <c r="E41" s="268">
        <v>129</v>
      </c>
      <c r="F41" s="268">
        <v>74</v>
      </c>
      <c r="G41" s="268">
        <v>123</v>
      </c>
      <c r="H41" s="268">
        <v>70</v>
      </c>
      <c r="I41" s="22">
        <f t="shared" si="17"/>
        <v>-6</v>
      </c>
      <c r="J41" s="144">
        <f t="shared" si="14"/>
        <v>-4.6511627906976744E-2</v>
      </c>
      <c r="K41" s="22">
        <f t="shared" si="18"/>
        <v>-4</v>
      </c>
      <c r="L41" s="17">
        <f t="shared" si="15"/>
        <v>-5.4054054054054057E-2</v>
      </c>
    </row>
    <row r="42" spans="1:12">
      <c r="A42" s="416">
        <v>8</v>
      </c>
      <c r="B42" s="195" t="s">
        <v>1850</v>
      </c>
      <c r="C42" s="268">
        <v>88</v>
      </c>
      <c r="D42" s="268">
        <v>51</v>
      </c>
      <c r="E42" s="268">
        <v>75</v>
      </c>
      <c r="F42" s="268">
        <v>40</v>
      </c>
      <c r="G42" s="268">
        <v>72</v>
      </c>
      <c r="H42" s="268">
        <v>42</v>
      </c>
      <c r="I42" s="22">
        <f t="shared" si="17"/>
        <v>-3</v>
      </c>
      <c r="J42" s="144">
        <f t="shared" si="14"/>
        <v>-0.04</v>
      </c>
      <c r="K42" s="22">
        <f t="shared" si="18"/>
        <v>2</v>
      </c>
      <c r="L42" s="17">
        <f t="shared" si="15"/>
        <v>0.05</v>
      </c>
    </row>
    <row r="43" spans="1:12">
      <c r="A43" s="416">
        <v>9</v>
      </c>
      <c r="B43" s="195" t="s">
        <v>1851</v>
      </c>
      <c r="C43" s="268">
        <v>332</v>
      </c>
      <c r="D43" s="268">
        <v>169</v>
      </c>
      <c r="E43" s="268">
        <v>290</v>
      </c>
      <c r="F43" s="268">
        <v>136</v>
      </c>
      <c r="G43" s="268">
        <v>286</v>
      </c>
      <c r="H43" s="268">
        <v>150</v>
      </c>
      <c r="I43" s="22">
        <f t="shared" si="17"/>
        <v>-4</v>
      </c>
      <c r="J43" s="144">
        <f t="shared" si="14"/>
        <v>-1.3793103448275862E-2</v>
      </c>
      <c r="K43" s="22">
        <f t="shared" si="18"/>
        <v>14</v>
      </c>
      <c r="L43" s="17">
        <f t="shared" si="15"/>
        <v>0.10294117647058823</v>
      </c>
    </row>
    <row r="44" spans="1:12">
      <c r="A44" s="416">
        <v>10</v>
      </c>
      <c r="B44" s="195" t="s">
        <v>1852</v>
      </c>
      <c r="C44" s="268">
        <v>127</v>
      </c>
      <c r="D44" s="268">
        <v>66</v>
      </c>
      <c r="E44" s="268">
        <v>123</v>
      </c>
      <c r="F44" s="268">
        <v>67</v>
      </c>
      <c r="G44" s="268">
        <v>126</v>
      </c>
      <c r="H44" s="268">
        <v>63</v>
      </c>
      <c r="I44" s="22">
        <f t="shared" si="17"/>
        <v>3</v>
      </c>
      <c r="J44" s="144">
        <f t="shared" si="14"/>
        <v>2.4390243902439025E-2</v>
      </c>
      <c r="K44" s="22">
        <f t="shared" si="18"/>
        <v>-4</v>
      </c>
      <c r="L44" s="17">
        <f t="shared" si="15"/>
        <v>-5.9701492537313432E-2</v>
      </c>
    </row>
    <row r="45" spans="1:12">
      <c r="A45" s="416">
        <v>11</v>
      </c>
      <c r="B45" s="195" t="s">
        <v>1853</v>
      </c>
      <c r="C45" s="268">
        <v>110</v>
      </c>
      <c r="D45" s="268">
        <v>51</v>
      </c>
      <c r="E45" s="268">
        <v>96</v>
      </c>
      <c r="F45" s="268">
        <v>42</v>
      </c>
      <c r="G45" s="268">
        <v>105</v>
      </c>
      <c r="H45" s="268">
        <v>46</v>
      </c>
      <c r="I45" s="22">
        <f t="shared" si="17"/>
        <v>9</v>
      </c>
      <c r="J45" s="144">
        <f t="shared" si="14"/>
        <v>9.375E-2</v>
      </c>
      <c r="K45" s="22">
        <f t="shared" si="18"/>
        <v>4</v>
      </c>
      <c r="L45" s="17">
        <f t="shared" si="15"/>
        <v>9.5238095238095233E-2</v>
      </c>
    </row>
    <row r="46" spans="1:12">
      <c r="A46" s="416">
        <v>12</v>
      </c>
      <c r="B46" s="195" t="s">
        <v>1854</v>
      </c>
      <c r="C46" s="268">
        <v>107</v>
      </c>
      <c r="D46" s="268">
        <v>55</v>
      </c>
      <c r="E46" s="268">
        <v>98</v>
      </c>
      <c r="F46" s="268">
        <v>53</v>
      </c>
      <c r="G46" s="268">
        <v>114</v>
      </c>
      <c r="H46" s="268">
        <v>61</v>
      </c>
      <c r="I46" s="22">
        <f t="shared" si="17"/>
        <v>16</v>
      </c>
      <c r="J46" s="144">
        <f t="shared" si="14"/>
        <v>0.16326530612244897</v>
      </c>
      <c r="K46" s="22">
        <f t="shared" si="18"/>
        <v>8</v>
      </c>
      <c r="L46" s="17">
        <f t="shared" si="15"/>
        <v>0.15094339622641509</v>
      </c>
    </row>
    <row r="47" spans="1:12">
      <c r="A47" s="416">
        <v>13</v>
      </c>
      <c r="B47" s="195" t="s">
        <v>1855</v>
      </c>
      <c r="C47" s="268">
        <v>286</v>
      </c>
      <c r="D47" s="268">
        <v>136</v>
      </c>
      <c r="E47" s="268">
        <v>245</v>
      </c>
      <c r="F47" s="268">
        <v>119</v>
      </c>
      <c r="G47" s="268">
        <v>242</v>
      </c>
      <c r="H47" s="268">
        <v>120</v>
      </c>
      <c r="I47" s="22">
        <f t="shared" si="17"/>
        <v>-3</v>
      </c>
      <c r="J47" s="144">
        <f t="shared" si="14"/>
        <v>-1.2244897959183673E-2</v>
      </c>
      <c r="K47" s="22">
        <f t="shared" si="18"/>
        <v>1</v>
      </c>
      <c r="L47" s="17">
        <f t="shared" si="15"/>
        <v>8.4033613445378148E-3</v>
      </c>
    </row>
    <row r="48" spans="1:12" s="270" customFormat="1">
      <c r="A48" s="564" t="s">
        <v>1536</v>
      </c>
      <c r="B48" s="564"/>
      <c r="C48" s="39">
        <f>SUM(C49:C56)</f>
        <v>2595</v>
      </c>
      <c r="D48" s="39">
        <f t="shared" ref="D48:I48" si="19">SUM(D49:D56)</f>
        <v>1228</v>
      </c>
      <c r="E48" s="39">
        <f t="shared" si="19"/>
        <v>2399</v>
      </c>
      <c r="F48" s="39">
        <f t="shared" si="19"/>
        <v>1097</v>
      </c>
      <c r="G48" s="39">
        <f t="shared" si="19"/>
        <v>2159</v>
      </c>
      <c r="H48" s="39">
        <f t="shared" si="19"/>
        <v>1044</v>
      </c>
      <c r="I48" s="39">
        <f t="shared" si="19"/>
        <v>-240</v>
      </c>
      <c r="J48" s="40">
        <f t="shared" si="14"/>
        <v>-0.10004168403501459</v>
      </c>
      <c r="K48" s="39">
        <f>SUM(K49:K56)</f>
        <v>-53</v>
      </c>
      <c r="L48" s="40">
        <f t="shared" si="15"/>
        <v>-4.831358249772106E-2</v>
      </c>
    </row>
    <row r="49" spans="1:12">
      <c r="A49" s="416">
        <v>1</v>
      </c>
      <c r="B49" s="195" t="s">
        <v>1856</v>
      </c>
      <c r="C49" s="268">
        <v>407</v>
      </c>
      <c r="D49" s="268">
        <v>219</v>
      </c>
      <c r="E49" s="268">
        <v>356</v>
      </c>
      <c r="F49" s="268">
        <v>185</v>
      </c>
      <c r="G49" s="268">
        <v>322</v>
      </c>
      <c r="H49" s="268">
        <v>167</v>
      </c>
      <c r="I49" s="22">
        <f t="shared" ref="I49:I56" si="20">G49-E49</f>
        <v>-34</v>
      </c>
      <c r="J49" s="144">
        <f t="shared" si="14"/>
        <v>-9.5505617977528087E-2</v>
      </c>
      <c r="K49" s="22">
        <f t="shared" ref="K49:K56" si="21">H49-F49</f>
        <v>-18</v>
      </c>
      <c r="L49" s="17">
        <f t="shared" si="15"/>
        <v>-9.7297297297297303E-2</v>
      </c>
    </row>
    <row r="50" spans="1:12">
      <c r="A50" s="416">
        <v>2</v>
      </c>
      <c r="B50" s="195" t="s">
        <v>1857</v>
      </c>
      <c r="C50" s="268">
        <v>1131</v>
      </c>
      <c r="D50" s="268">
        <v>528</v>
      </c>
      <c r="E50" s="268">
        <v>992</v>
      </c>
      <c r="F50" s="268">
        <v>449</v>
      </c>
      <c r="G50" s="268">
        <v>920</v>
      </c>
      <c r="H50" s="268">
        <v>440</v>
      </c>
      <c r="I50" s="22">
        <f t="shared" si="20"/>
        <v>-72</v>
      </c>
      <c r="J50" s="144">
        <f t="shared" si="14"/>
        <v>-7.2580645161290328E-2</v>
      </c>
      <c r="K50" s="22">
        <f t="shared" si="21"/>
        <v>-9</v>
      </c>
      <c r="L50" s="17">
        <f t="shared" si="15"/>
        <v>-2.0044543429844099E-2</v>
      </c>
    </row>
    <row r="51" spans="1:12">
      <c r="A51" s="416">
        <v>3</v>
      </c>
      <c r="B51" s="195" t="s">
        <v>1858</v>
      </c>
      <c r="C51" s="268">
        <v>244</v>
      </c>
      <c r="D51" s="268">
        <v>100</v>
      </c>
      <c r="E51" s="268">
        <v>216</v>
      </c>
      <c r="F51" s="268">
        <v>84</v>
      </c>
      <c r="G51" s="268">
        <v>198</v>
      </c>
      <c r="H51" s="268">
        <v>79</v>
      </c>
      <c r="I51" s="22">
        <f t="shared" si="20"/>
        <v>-18</v>
      </c>
      <c r="J51" s="144">
        <f t="shared" si="14"/>
        <v>-8.3333333333333329E-2</v>
      </c>
      <c r="K51" s="22">
        <f t="shared" si="21"/>
        <v>-5</v>
      </c>
      <c r="L51" s="17">
        <f t="shared" si="15"/>
        <v>-5.9523809523809521E-2</v>
      </c>
    </row>
    <row r="52" spans="1:12">
      <c r="A52" s="416">
        <v>4</v>
      </c>
      <c r="B52" s="195" t="s">
        <v>1859</v>
      </c>
      <c r="C52" s="268">
        <v>312</v>
      </c>
      <c r="D52" s="268">
        <v>145</v>
      </c>
      <c r="E52" s="268">
        <v>333</v>
      </c>
      <c r="F52" s="268">
        <v>137</v>
      </c>
      <c r="G52" s="268">
        <v>279</v>
      </c>
      <c r="H52" s="268">
        <v>133</v>
      </c>
      <c r="I52" s="22">
        <f t="shared" si="20"/>
        <v>-54</v>
      </c>
      <c r="J52" s="144">
        <f t="shared" si="14"/>
        <v>-0.16216216216216217</v>
      </c>
      <c r="K52" s="22">
        <f t="shared" si="21"/>
        <v>-4</v>
      </c>
      <c r="L52" s="17">
        <f t="shared" si="15"/>
        <v>-2.9197080291970802E-2</v>
      </c>
    </row>
    <row r="53" spans="1:12">
      <c r="A53" s="416">
        <v>5</v>
      </c>
      <c r="B53" s="195" t="s">
        <v>1860</v>
      </c>
      <c r="C53" s="268">
        <v>105</v>
      </c>
      <c r="D53" s="268">
        <v>47</v>
      </c>
      <c r="E53" s="268">
        <v>113</v>
      </c>
      <c r="F53" s="268">
        <v>55</v>
      </c>
      <c r="G53" s="268">
        <v>94</v>
      </c>
      <c r="H53" s="268">
        <v>47</v>
      </c>
      <c r="I53" s="22">
        <f t="shared" si="20"/>
        <v>-19</v>
      </c>
      <c r="J53" s="144">
        <f t="shared" si="14"/>
        <v>-0.16814159292035399</v>
      </c>
      <c r="K53" s="22">
        <f t="shared" si="21"/>
        <v>-8</v>
      </c>
      <c r="L53" s="17">
        <f t="shared" si="15"/>
        <v>-0.14545454545454545</v>
      </c>
    </row>
    <row r="54" spans="1:12">
      <c r="A54" s="416">
        <v>6</v>
      </c>
      <c r="B54" s="195" t="s">
        <v>1861</v>
      </c>
      <c r="C54" s="268">
        <v>76</v>
      </c>
      <c r="D54" s="268">
        <v>31</v>
      </c>
      <c r="E54" s="268">
        <v>73</v>
      </c>
      <c r="F54" s="268">
        <v>28</v>
      </c>
      <c r="G54" s="268">
        <v>59</v>
      </c>
      <c r="H54" s="268">
        <v>27</v>
      </c>
      <c r="I54" s="22">
        <f t="shared" si="20"/>
        <v>-14</v>
      </c>
      <c r="J54" s="144">
        <f t="shared" si="14"/>
        <v>-0.19178082191780821</v>
      </c>
      <c r="K54" s="22">
        <f t="shared" si="21"/>
        <v>-1</v>
      </c>
      <c r="L54" s="17">
        <f t="shared" si="15"/>
        <v>-3.5714285714285712E-2</v>
      </c>
    </row>
    <row r="55" spans="1:12">
      <c r="A55" s="416">
        <v>7</v>
      </c>
      <c r="B55" s="195" t="s">
        <v>1862</v>
      </c>
      <c r="C55" s="268">
        <v>117</v>
      </c>
      <c r="D55" s="268">
        <v>55</v>
      </c>
      <c r="E55" s="268">
        <v>114</v>
      </c>
      <c r="F55" s="268">
        <v>62</v>
      </c>
      <c r="G55" s="268">
        <v>100</v>
      </c>
      <c r="H55" s="268">
        <v>53</v>
      </c>
      <c r="I55" s="22">
        <f t="shared" si="20"/>
        <v>-14</v>
      </c>
      <c r="J55" s="144">
        <f t="shared" si="14"/>
        <v>-0.12280701754385964</v>
      </c>
      <c r="K55" s="22">
        <f t="shared" si="21"/>
        <v>-9</v>
      </c>
      <c r="L55" s="17">
        <f t="shared" si="15"/>
        <v>-0.14516129032258066</v>
      </c>
    </row>
    <row r="56" spans="1:12">
      <c r="A56" s="416">
        <v>8</v>
      </c>
      <c r="B56" s="195" t="s">
        <v>1863</v>
      </c>
      <c r="C56" s="268">
        <v>203</v>
      </c>
      <c r="D56" s="268">
        <v>103</v>
      </c>
      <c r="E56" s="268">
        <v>202</v>
      </c>
      <c r="F56" s="268">
        <v>97</v>
      </c>
      <c r="G56" s="268">
        <v>187</v>
      </c>
      <c r="H56" s="268">
        <v>98</v>
      </c>
      <c r="I56" s="22">
        <f t="shared" si="20"/>
        <v>-15</v>
      </c>
      <c r="J56" s="144">
        <f t="shared" si="14"/>
        <v>-7.4257425742574254E-2</v>
      </c>
      <c r="K56" s="22">
        <f t="shared" si="21"/>
        <v>1</v>
      </c>
      <c r="L56" s="17">
        <f t="shared" si="15"/>
        <v>1.0309278350515464E-2</v>
      </c>
    </row>
    <row r="57" spans="1:12" s="270" customFormat="1">
      <c r="A57" s="564" t="s">
        <v>1544</v>
      </c>
      <c r="B57" s="564"/>
      <c r="C57" s="39">
        <v>7820</v>
      </c>
      <c r="D57" s="39">
        <v>3798</v>
      </c>
      <c r="E57" s="39">
        <f t="shared" ref="E57:H57" si="22">SUM(E58:E69)</f>
        <v>6676</v>
      </c>
      <c r="F57" s="39">
        <f t="shared" si="22"/>
        <v>3243</v>
      </c>
      <c r="G57" s="39">
        <f t="shared" si="22"/>
        <v>5942</v>
      </c>
      <c r="H57" s="39">
        <f t="shared" si="22"/>
        <v>3036</v>
      </c>
      <c r="I57" s="39">
        <f t="shared" ref="I57" si="23">SUM(I58:I69)</f>
        <v>-734</v>
      </c>
      <c r="J57" s="40">
        <f t="shared" si="14"/>
        <v>-0.10994607549430797</v>
      </c>
      <c r="K57" s="39">
        <f>SUM(K58:K69)</f>
        <v>-207</v>
      </c>
      <c r="L57" s="40">
        <f t="shared" si="15"/>
        <v>-6.3829787234042548E-2</v>
      </c>
    </row>
    <row r="58" spans="1:12">
      <c r="A58" s="416">
        <v>1</v>
      </c>
      <c r="B58" s="195" t="s">
        <v>1864</v>
      </c>
      <c r="C58" s="268">
        <v>763</v>
      </c>
      <c r="D58" s="268">
        <v>354</v>
      </c>
      <c r="E58" s="268">
        <v>557</v>
      </c>
      <c r="F58" s="268">
        <v>266</v>
      </c>
      <c r="G58" s="268">
        <v>585</v>
      </c>
      <c r="H58" s="268">
        <v>280</v>
      </c>
      <c r="I58" s="22">
        <f t="shared" ref="I58:I69" si="24">G58-E58</f>
        <v>28</v>
      </c>
      <c r="J58" s="144">
        <f t="shared" si="14"/>
        <v>5.0269299820466788E-2</v>
      </c>
      <c r="K58" s="22">
        <f t="shared" ref="K58:K69" si="25">H58-F58</f>
        <v>14</v>
      </c>
      <c r="L58" s="17">
        <f t="shared" si="15"/>
        <v>5.2631578947368418E-2</v>
      </c>
    </row>
    <row r="59" spans="1:12">
      <c r="A59" s="416">
        <v>2</v>
      </c>
      <c r="B59" s="195" t="s">
        <v>1865</v>
      </c>
      <c r="C59" s="268">
        <v>751</v>
      </c>
      <c r="D59" s="268">
        <v>407</v>
      </c>
      <c r="E59" s="268">
        <v>669</v>
      </c>
      <c r="F59" s="268">
        <v>339</v>
      </c>
      <c r="G59" s="268">
        <v>607</v>
      </c>
      <c r="H59" s="268">
        <v>321</v>
      </c>
      <c r="I59" s="22">
        <f t="shared" si="24"/>
        <v>-62</v>
      </c>
      <c r="J59" s="144">
        <f t="shared" si="14"/>
        <v>-9.2675635276532137E-2</v>
      </c>
      <c r="K59" s="22">
        <f t="shared" si="25"/>
        <v>-18</v>
      </c>
      <c r="L59" s="17">
        <f t="shared" si="15"/>
        <v>-5.3097345132743362E-2</v>
      </c>
    </row>
    <row r="60" spans="1:12">
      <c r="A60" s="416">
        <v>3</v>
      </c>
      <c r="B60" s="195" t="s">
        <v>1866</v>
      </c>
      <c r="C60" s="268">
        <v>731</v>
      </c>
      <c r="D60" s="268">
        <v>370</v>
      </c>
      <c r="E60" s="268">
        <v>576</v>
      </c>
      <c r="F60" s="268">
        <v>288</v>
      </c>
      <c r="G60" s="268">
        <v>557</v>
      </c>
      <c r="H60" s="268">
        <v>281</v>
      </c>
      <c r="I60" s="22">
        <f t="shared" si="24"/>
        <v>-19</v>
      </c>
      <c r="J60" s="144">
        <f t="shared" si="14"/>
        <v>-3.2986111111111112E-2</v>
      </c>
      <c r="K60" s="22">
        <f t="shared" si="25"/>
        <v>-7</v>
      </c>
      <c r="L60" s="17">
        <f t="shared" si="15"/>
        <v>-2.4305555555555556E-2</v>
      </c>
    </row>
    <row r="61" spans="1:12">
      <c r="A61" s="416">
        <v>4</v>
      </c>
      <c r="B61" s="195" t="s">
        <v>1867</v>
      </c>
      <c r="C61" s="268">
        <v>494</v>
      </c>
      <c r="D61" s="268">
        <v>254</v>
      </c>
      <c r="E61" s="268">
        <v>394</v>
      </c>
      <c r="F61" s="268">
        <v>194</v>
      </c>
      <c r="G61" s="268">
        <v>357</v>
      </c>
      <c r="H61" s="268">
        <v>177</v>
      </c>
      <c r="I61" s="22">
        <f t="shared" si="24"/>
        <v>-37</v>
      </c>
      <c r="J61" s="144">
        <f t="shared" si="14"/>
        <v>-9.3908629441624369E-2</v>
      </c>
      <c r="K61" s="22">
        <f t="shared" si="25"/>
        <v>-17</v>
      </c>
      <c r="L61" s="17">
        <f t="shared" si="15"/>
        <v>-8.7628865979381437E-2</v>
      </c>
    </row>
    <row r="62" spans="1:12">
      <c r="A62" s="416">
        <v>5</v>
      </c>
      <c r="B62" s="195" t="s">
        <v>1868</v>
      </c>
      <c r="C62" s="268">
        <v>276</v>
      </c>
      <c r="D62" s="268">
        <v>121</v>
      </c>
      <c r="E62" s="268">
        <v>225</v>
      </c>
      <c r="F62" s="268">
        <v>105</v>
      </c>
      <c r="G62" s="268">
        <v>181</v>
      </c>
      <c r="H62" s="268">
        <v>90</v>
      </c>
      <c r="I62" s="22">
        <f t="shared" si="24"/>
        <v>-44</v>
      </c>
      <c r="J62" s="144">
        <f t="shared" si="14"/>
        <v>-0.19555555555555557</v>
      </c>
      <c r="K62" s="22">
        <f t="shared" si="25"/>
        <v>-15</v>
      </c>
      <c r="L62" s="17">
        <f t="shared" si="15"/>
        <v>-0.14285714285714285</v>
      </c>
    </row>
    <row r="63" spans="1:12">
      <c r="A63" s="416">
        <v>6</v>
      </c>
      <c r="B63" s="195" t="s">
        <v>1869</v>
      </c>
      <c r="C63" s="268">
        <v>347</v>
      </c>
      <c r="D63" s="268">
        <v>127</v>
      </c>
      <c r="E63" s="268">
        <v>328</v>
      </c>
      <c r="F63" s="268">
        <v>139</v>
      </c>
      <c r="G63" s="268">
        <v>282</v>
      </c>
      <c r="H63" s="268">
        <v>131</v>
      </c>
      <c r="I63" s="22">
        <f t="shared" si="24"/>
        <v>-46</v>
      </c>
      <c r="J63" s="144">
        <f t="shared" si="14"/>
        <v>-0.1402439024390244</v>
      </c>
      <c r="K63" s="22">
        <f t="shared" si="25"/>
        <v>-8</v>
      </c>
      <c r="L63" s="17">
        <f t="shared" si="15"/>
        <v>-5.7553956834532377E-2</v>
      </c>
    </row>
    <row r="64" spans="1:12">
      <c r="A64" s="416">
        <v>7</v>
      </c>
      <c r="B64" s="195" t="s">
        <v>1870</v>
      </c>
      <c r="C64" s="268">
        <v>351</v>
      </c>
      <c r="D64" s="268">
        <v>164</v>
      </c>
      <c r="E64" s="268">
        <v>353</v>
      </c>
      <c r="F64" s="268">
        <v>155</v>
      </c>
      <c r="G64" s="268">
        <v>292</v>
      </c>
      <c r="H64" s="268">
        <v>149</v>
      </c>
      <c r="I64" s="22">
        <f t="shared" si="24"/>
        <v>-61</v>
      </c>
      <c r="J64" s="144">
        <f t="shared" si="14"/>
        <v>-0.17280453257790368</v>
      </c>
      <c r="K64" s="22">
        <f t="shared" si="25"/>
        <v>-6</v>
      </c>
      <c r="L64" s="17">
        <f t="shared" si="15"/>
        <v>-3.870967741935484E-2</v>
      </c>
    </row>
    <row r="65" spans="1:12">
      <c r="A65" s="416">
        <v>8</v>
      </c>
      <c r="B65" s="195" t="s">
        <v>1871</v>
      </c>
      <c r="C65" s="268">
        <v>196</v>
      </c>
      <c r="D65" s="268">
        <v>98</v>
      </c>
      <c r="E65" s="268">
        <v>166</v>
      </c>
      <c r="F65" s="268">
        <v>87</v>
      </c>
      <c r="G65" s="268">
        <v>146</v>
      </c>
      <c r="H65" s="268">
        <v>84</v>
      </c>
      <c r="I65" s="22">
        <f t="shared" si="24"/>
        <v>-20</v>
      </c>
      <c r="J65" s="144">
        <f t="shared" si="14"/>
        <v>-0.12048192771084337</v>
      </c>
      <c r="K65" s="22">
        <f t="shared" si="25"/>
        <v>-3</v>
      </c>
      <c r="L65" s="17">
        <f t="shared" si="15"/>
        <v>-3.4482758620689655E-2</v>
      </c>
    </row>
    <row r="66" spans="1:12">
      <c r="A66" s="416">
        <v>9</v>
      </c>
      <c r="B66" s="195" t="s">
        <v>1872</v>
      </c>
      <c r="C66" s="268">
        <v>882</v>
      </c>
      <c r="D66" s="268">
        <v>455</v>
      </c>
      <c r="E66" s="268">
        <v>751</v>
      </c>
      <c r="F66" s="268">
        <v>385</v>
      </c>
      <c r="G66" s="268">
        <v>723</v>
      </c>
      <c r="H66" s="268">
        <v>400</v>
      </c>
      <c r="I66" s="22">
        <f t="shared" si="24"/>
        <v>-28</v>
      </c>
      <c r="J66" s="144">
        <f t="shared" si="14"/>
        <v>-3.7283621837549935E-2</v>
      </c>
      <c r="K66" s="22">
        <f t="shared" si="25"/>
        <v>15</v>
      </c>
      <c r="L66" s="17">
        <f t="shared" si="15"/>
        <v>3.896103896103896E-2</v>
      </c>
    </row>
    <row r="67" spans="1:12">
      <c r="A67" s="416">
        <v>10</v>
      </c>
      <c r="B67" s="195" t="s">
        <v>1873</v>
      </c>
      <c r="C67" s="268">
        <v>123</v>
      </c>
      <c r="D67" s="268">
        <v>56</v>
      </c>
      <c r="E67" s="268">
        <v>108</v>
      </c>
      <c r="F67" s="268">
        <v>54</v>
      </c>
      <c r="G67" s="268">
        <v>88</v>
      </c>
      <c r="H67" s="268">
        <v>46</v>
      </c>
      <c r="I67" s="22">
        <f t="shared" si="24"/>
        <v>-20</v>
      </c>
      <c r="J67" s="144">
        <f t="shared" si="14"/>
        <v>-0.18518518518518517</v>
      </c>
      <c r="K67" s="22">
        <f t="shared" si="25"/>
        <v>-8</v>
      </c>
      <c r="L67" s="17">
        <f t="shared" si="15"/>
        <v>-0.14814814814814814</v>
      </c>
    </row>
    <row r="68" spans="1:12">
      <c r="A68" s="416">
        <v>11</v>
      </c>
      <c r="B68" s="195" t="s">
        <v>1874</v>
      </c>
      <c r="C68" s="268">
        <v>809</v>
      </c>
      <c r="D68" s="268">
        <v>401</v>
      </c>
      <c r="E68" s="268">
        <v>770</v>
      </c>
      <c r="F68" s="268">
        <v>375</v>
      </c>
      <c r="G68" s="268">
        <v>651</v>
      </c>
      <c r="H68" s="268">
        <v>329</v>
      </c>
      <c r="I68" s="22">
        <f t="shared" si="24"/>
        <v>-119</v>
      </c>
      <c r="J68" s="144">
        <f t="shared" si="14"/>
        <v>-0.15454545454545454</v>
      </c>
      <c r="K68" s="22">
        <f t="shared" si="25"/>
        <v>-46</v>
      </c>
      <c r="L68" s="17">
        <f t="shared" si="15"/>
        <v>-0.12266666666666666</v>
      </c>
    </row>
    <row r="69" spans="1:12">
      <c r="A69" s="416">
        <v>12</v>
      </c>
      <c r="B69" s="195" t="s">
        <v>1875</v>
      </c>
      <c r="C69" s="268">
        <v>2097</v>
      </c>
      <c r="D69" s="268">
        <v>991</v>
      </c>
      <c r="E69" s="268">
        <v>1779</v>
      </c>
      <c r="F69" s="268">
        <v>856</v>
      </c>
      <c r="G69" s="268">
        <v>1473</v>
      </c>
      <c r="H69" s="268">
        <v>748</v>
      </c>
      <c r="I69" s="22">
        <f t="shared" si="24"/>
        <v>-306</v>
      </c>
      <c r="J69" s="144">
        <f t="shared" si="14"/>
        <v>-0.17200674536256325</v>
      </c>
      <c r="K69" s="22">
        <f t="shared" si="25"/>
        <v>-108</v>
      </c>
      <c r="L69" s="17">
        <f t="shared" si="15"/>
        <v>-0.12616822429906541</v>
      </c>
    </row>
    <row r="70" spans="1:12" s="270" customFormat="1" ht="34.5" customHeight="1">
      <c r="A70" s="549" t="s">
        <v>1555</v>
      </c>
      <c r="B70" s="431"/>
      <c r="C70" s="251">
        <f>C71+C78+C85+C92+C99</f>
        <v>12738</v>
      </c>
      <c r="D70" s="251">
        <f t="shared" ref="D70:K70" si="26">D71+D78+D85+D92+D99</f>
        <v>6459</v>
      </c>
      <c r="E70" s="251">
        <f t="shared" si="26"/>
        <v>11187</v>
      </c>
      <c r="F70" s="251">
        <f t="shared" si="26"/>
        <v>5643</v>
      </c>
      <c r="G70" s="251">
        <f t="shared" si="26"/>
        <v>10313</v>
      </c>
      <c r="H70" s="251">
        <f t="shared" si="26"/>
        <v>5368</v>
      </c>
      <c r="I70" s="251">
        <f t="shared" si="26"/>
        <v>-874</v>
      </c>
      <c r="J70" s="252">
        <f t="shared" si="14"/>
        <v>-7.8126396710467505E-2</v>
      </c>
      <c r="K70" s="251">
        <f t="shared" si="26"/>
        <v>-275</v>
      </c>
      <c r="L70" s="252">
        <f t="shared" si="15"/>
        <v>-4.8732943469785572E-2</v>
      </c>
    </row>
    <row r="71" spans="1:12" s="270" customFormat="1">
      <c r="A71" s="564" t="s">
        <v>1531</v>
      </c>
      <c r="B71" s="564"/>
      <c r="C71" s="39">
        <f t="shared" ref="C71:H71" si="27">SUM(C72:C77)</f>
        <v>1281</v>
      </c>
      <c r="D71" s="39">
        <f t="shared" si="27"/>
        <v>719</v>
      </c>
      <c r="E71" s="39">
        <f t="shared" si="27"/>
        <v>1145</v>
      </c>
      <c r="F71" s="39">
        <f t="shared" si="27"/>
        <v>633</v>
      </c>
      <c r="G71" s="39">
        <f t="shared" si="27"/>
        <v>1095</v>
      </c>
      <c r="H71" s="39">
        <f t="shared" si="27"/>
        <v>647</v>
      </c>
      <c r="I71" s="39">
        <f t="shared" ref="I71" si="28">SUM(I72:I77)</f>
        <v>-50</v>
      </c>
      <c r="J71" s="40">
        <f t="shared" ref="J71:J109" si="29">I71/E71</f>
        <v>-4.3668122270742356E-2</v>
      </c>
      <c r="K71" s="39">
        <f>SUM(K72:K77)</f>
        <v>14</v>
      </c>
      <c r="L71" s="40">
        <f t="shared" ref="L71:L109" si="30">K71/F71</f>
        <v>2.2116903633491312E-2</v>
      </c>
    </row>
    <row r="72" spans="1:12">
      <c r="A72" s="416">
        <v>1</v>
      </c>
      <c r="B72" s="195" t="s">
        <v>1876</v>
      </c>
      <c r="C72" s="268">
        <v>230</v>
      </c>
      <c r="D72" s="268">
        <v>122</v>
      </c>
      <c r="E72" s="268">
        <v>187</v>
      </c>
      <c r="F72" s="268">
        <v>96</v>
      </c>
      <c r="G72" s="268">
        <v>204</v>
      </c>
      <c r="H72" s="268">
        <v>107</v>
      </c>
      <c r="I72" s="22">
        <f t="shared" ref="I72:I77" si="31">G72-E72</f>
        <v>17</v>
      </c>
      <c r="J72" s="144">
        <f t="shared" si="29"/>
        <v>9.0909090909090912E-2</v>
      </c>
      <c r="K72" s="22">
        <f t="shared" ref="K72:K77" si="32">H72-F72</f>
        <v>11</v>
      </c>
      <c r="L72" s="17">
        <f t="shared" si="30"/>
        <v>0.11458333333333333</v>
      </c>
    </row>
    <row r="73" spans="1:12">
      <c r="A73" s="416">
        <v>2</v>
      </c>
      <c r="B73" s="195" t="s">
        <v>1877</v>
      </c>
      <c r="C73" s="268">
        <v>43</v>
      </c>
      <c r="D73" s="268">
        <v>16</v>
      </c>
      <c r="E73" s="268">
        <v>35</v>
      </c>
      <c r="F73" s="268">
        <v>11</v>
      </c>
      <c r="G73" s="268">
        <v>27</v>
      </c>
      <c r="H73" s="268">
        <v>12</v>
      </c>
      <c r="I73" s="22">
        <f t="shared" si="31"/>
        <v>-8</v>
      </c>
      <c r="J73" s="144">
        <f t="shared" si="29"/>
        <v>-0.22857142857142856</v>
      </c>
      <c r="K73" s="22">
        <f t="shared" si="32"/>
        <v>1</v>
      </c>
      <c r="L73" s="17">
        <f t="shared" si="30"/>
        <v>9.0909090909090912E-2</v>
      </c>
    </row>
    <row r="74" spans="1:12">
      <c r="A74" s="416">
        <v>3</v>
      </c>
      <c r="B74" s="195" t="s">
        <v>1878</v>
      </c>
      <c r="C74" s="268">
        <v>74</v>
      </c>
      <c r="D74" s="268">
        <v>41</v>
      </c>
      <c r="E74" s="268">
        <v>74</v>
      </c>
      <c r="F74" s="268">
        <v>39</v>
      </c>
      <c r="G74" s="268">
        <v>64</v>
      </c>
      <c r="H74" s="268">
        <v>37</v>
      </c>
      <c r="I74" s="22">
        <f t="shared" si="31"/>
        <v>-10</v>
      </c>
      <c r="J74" s="144">
        <f t="shared" si="29"/>
        <v>-0.13513513513513514</v>
      </c>
      <c r="K74" s="22">
        <f t="shared" si="32"/>
        <v>-2</v>
      </c>
      <c r="L74" s="17">
        <f t="shared" si="30"/>
        <v>-5.128205128205128E-2</v>
      </c>
    </row>
    <row r="75" spans="1:12">
      <c r="A75" s="416">
        <v>4</v>
      </c>
      <c r="B75" s="195" t="s">
        <v>1879</v>
      </c>
      <c r="C75" s="268">
        <v>601</v>
      </c>
      <c r="D75" s="268">
        <v>356</v>
      </c>
      <c r="E75" s="268">
        <v>572</v>
      </c>
      <c r="F75" s="268">
        <v>344</v>
      </c>
      <c r="G75" s="268">
        <v>548</v>
      </c>
      <c r="H75" s="268">
        <v>336</v>
      </c>
      <c r="I75" s="22">
        <f t="shared" si="31"/>
        <v>-24</v>
      </c>
      <c r="J75" s="144">
        <f t="shared" si="29"/>
        <v>-4.195804195804196E-2</v>
      </c>
      <c r="K75" s="22">
        <f t="shared" si="32"/>
        <v>-8</v>
      </c>
      <c r="L75" s="17">
        <f t="shared" si="30"/>
        <v>-2.3255813953488372E-2</v>
      </c>
    </row>
    <row r="76" spans="1:12">
      <c r="A76" s="416">
        <v>5</v>
      </c>
      <c r="B76" s="195" t="s">
        <v>1880</v>
      </c>
      <c r="C76" s="268">
        <v>183</v>
      </c>
      <c r="D76" s="268">
        <v>106</v>
      </c>
      <c r="E76" s="268">
        <v>163</v>
      </c>
      <c r="F76" s="268">
        <v>88</v>
      </c>
      <c r="G76" s="268">
        <v>128</v>
      </c>
      <c r="H76" s="268">
        <v>88</v>
      </c>
      <c r="I76" s="22">
        <f t="shared" si="31"/>
        <v>-35</v>
      </c>
      <c r="J76" s="144">
        <f t="shared" si="29"/>
        <v>-0.21472392638036811</v>
      </c>
      <c r="K76" s="22">
        <f t="shared" si="32"/>
        <v>0</v>
      </c>
      <c r="L76" s="17">
        <f t="shared" si="30"/>
        <v>0</v>
      </c>
    </row>
    <row r="77" spans="1:12">
      <c r="A77" s="416">
        <v>6</v>
      </c>
      <c r="B77" s="195" t="s">
        <v>1881</v>
      </c>
      <c r="C77" s="268">
        <v>150</v>
      </c>
      <c r="D77" s="268">
        <v>78</v>
      </c>
      <c r="E77" s="268">
        <v>114</v>
      </c>
      <c r="F77" s="268">
        <v>55</v>
      </c>
      <c r="G77" s="268">
        <v>124</v>
      </c>
      <c r="H77" s="268">
        <v>67</v>
      </c>
      <c r="I77" s="22">
        <f t="shared" si="31"/>
        <v>10</v>
      </c>
      <c r="J77" s="144">
        <f t="shared" si="29"/>
        <v>8.771929824561403E-2</v>
      </c>
      <c r="K77" s="22">
        <f t="shared" si="32"/>
        <v>12</v>
      </c>
      <c r="L77" s="17">
        <f t="shared" si="30"/>
        <v>0.21818181818181817</v>
      </c>
    </row>
    <row r="78" spans="1:12" s="270" customFormat="1">
      <c r="A78" s="564" t="s">
        <v>1535</v>
      </c>
      <c r="B78" s="564"/>
      <c r="C78" s="39">
        <f t="shared" ref="C78:H78" si="33">SUM(C79:C84)</f>
        <v>2327</v>
      </c>
      <c r="D78" s="39">
        <f t="shared" si="33"/>
        <v>1174</v>
      </c>
      <c r="E78" s="39">
        <f t="shared" si="33"/>
        <v>1903</v>
      </c>
      <c r="F78" s="39">
        <f t="shared" si="33"/>
        <v>948</v>
      </c>
      <c r="G78" s="39">
        <f t="shared" si="33"/>
        <v>1814</v>
      </c>
      <c r="H78" s="39">
        <f t="shared" si="33"/>
        <v>949</v>
      </c>
      <c r="I78" s="39">
        <f t="shared" ref="I78" si="34">SUM(I79:I84)</f>
        <v>-89</v>
      </c>
      <c r="J78" s="40">
        <f t="shared" si="29"/>
        <v>-4.6768260641093011E-2</v>
      </c>
      <c r="K78" s="39">
        <f>SUM(K79:K84)</f>
        <v>1</v>
      </c>
      <c r="L78" s="40">
        <f t="shared" si="30"/>
        <v>1.0548523206751054E-3</v>
      </c>
    </row>
    <row r="79" spans="1:12">
      <c r="A79" s="416">
        <v>1</v>
      </c>
      <c r="B79" s="195" t="s">
        <v>1882</v>
      </c>
      <c r="C79" s="268">
        <v>785</v>
      </c>
      <c r="D79" s="268">
        <v>408</v>
      </c>
      <c r="E79" s="268">
        <v>696</v>
      </c>
      <c r="F79" s="268">
        <v>370</v>
      </c>
      <c r="G79" s="268">
        <v>659</v>
      </c>
      <c r="H79" s="268">
        <v>358</v>
      </c>
      <c r="I79" s="22">
        <f t="shared" ref="I79:I84" si="35">G79-E79</f>
        <v>-37</v>
      </c>
      <c r="J79" s="144">
        <f t="shared" si="29"/>
        <v>-5.3160919540229883E-2</v>
      </c>
      <c r="K79" s="22">
        <f t="shared" ref="K79:K84" si="36">H79-F79</f>
        <v>-12</v>
      </c>
      <c r="L79" s="17">
        <f t="shared" si="30"/>
        <v>-3.2432432432432434E-2</v>
      </c>
    </row>
    <row r="80" spans="1:12">
      <c r="A80" s="416">
        <v>2</v>
      </c>
      <c r="B80" s="195" t="s">
        <v>1883</v>
      </c>
      <c r="C80" s="268">
        <v>212</v>
      </c>
      <c r="D80" s="268">
        <v>98</v>
      </c>
      <c r="E80" s="268">
        <v>200</v>
      </c>
      <c r="F80" s="268">
        <v>91</v>
      </c>
      <c r="G80" s="268">
        <v>164</v>
      </c>
      <c r="H80" s="268">
        <v>80</v>
      </c>
      <c r="I80" s="22">
        <f t="shared" si="35"/>
        <v>-36</v>
      </c>
      <c r="J80" s="144">
        <f t="shared" si="29"/>
        <v>-0.18</v>
      </c>
      <c r="K80" s="22">
        <f t="shared" si="36"/>
        <v>-11</v>
      </c>
      <c r="L80" s="17">
        <f t="shared" si="30"/>
        <v>-0.12087912087912088</v>
      </c>
    </row>
    <row r="81" spans="1:12">
      <c r="A81" s="416">
        <v>3</v>
      </c>
      <c r="B81" s="195" t="s">
        <v>1884</v>
      </c>
      <c r="C81" s="268">
        <v>142</v>
      </c>
      <c r="D81" s="268">
        <v>68</v>
      </c>
      <c r="E81" s="268">
        <v>116</v>
      </c>
      <c r="F81" s="268">
        <v>56</v>
      </c>
      <c r="G81" s="268">
        <v>104</v>
      </c>
      <c r="H81" s="268">
        <v>47</v>
      </c>
      <c r="I81" s="22">
        <f t="shared" si="35"/>
        <v>-12</v>
      </c>
      <c r="J81" s="144">
        <f t="shared" si="29"/>
        <v>-0.10344827586206896</v>
      </c>
      <c r="K81" s="22">
        <f t="shared" si="36"/>
        <v>-9</v>
      </c>
      <c r="L81" s="17">
        <f t="shared" si="30"/>
        <v>-0.16071428571428573</v>
      </c>
    </row>
    <row r="82" spans="1:12">
      <c r="A82" s="416">
        <v>4</v>
      </c>
      <c r="B82" s="195" t="s">
        <v>1885</v>
      </c>
      <c r="C82" s="268">
        <v>701</v>
      </c>
      <c r="D82" s="268">
        <v>357</v>
      </c>
      <c r="E82" s="268">
        <v>474</v>
      </c>
      <c r="F82" s="268">
        <v>239</v>
      </c>
      <c r="G82" s="268">
        <v>508</v>
      </c>
      <c r="H82" s="268">
        <v>262</v>
      </c>
      <c r="I82" s="22">
        <f t="shared" si="35"/>
        <v>34</v>
      </c>
      <c r="J82" s="144">
        <f t="shared" si="29"/>
        <v>7.1729957805907171E-2</v>
      </c>
      <c r="K82" s="22">
        <f t="shared" si="36"/>
        <v>23</v>
      </c>
      <c r="L82" s="17">
        <f t="shared" si="30"/>
        <v>9.6234309623430964E-2</v>
      </c>
    </row>
    <row r="83" spans="1:12">
      <c r="A83" s="416">
        <v>5</v>
      </c>
      <c r="B83" s="195" t="s">
        <v>1886</v>
      </c>
      <c r="C83" s="268">
        <v>251</v>
      </c>
      <c r="D83" s="268">
        <v>128</v>
      </c>
      <c r="E83" s="268">
        <v>201</v>
      </c>
      <c r="F83" s="268">
        <v>96</v>
      </c>
      <c r="G83" s="268">
        <v>184</v>
      </c>
      <c r="H83" s="268">
        <v>99</v>
      </c>
      <c r="I83" s="22">
        <f t="shared" si="35"/>
        <v>-17</v>
      </c>
      <c r="J83" s="144">
        <f t="shared" si="29"/>
        <v>-8.45771144278607E-2</v>
      </c>
      <c r="K83" s="22">
        <f t="shared" si="36"/>
        <v>3</v>
      </c>
      <c r="L83" s="17">
        <f t="shared" si="30"/>
        <v>3.125E-2</v>
      </c>
    </row>
    <row r="84" spans="1:12">
      <c r="A84" s="416">
        <v>6</v>
      </c>
      <c r="B84" s="195" t="s">
        <v>1887</v>
      </c>
      <c r="C84" s="268">
        <v>236</v>
      </c>
      <c r="D84" s="268">
        <v>115</v>
      </c>
      <c r="E84" s="268">
        <v>216</v>
      </c>
      <c r="F84" s="268">
        <v>96</v>
      </c>
      <c r="G84" s="268">
        <v>195</v>
      </c>
      <c r="H84" s="268">
        <v>103</v>
      </c>
      <c r="I84" s="22">
        <f t="shared" si="35"/>
        <v>-21</v>
      </c>
      <c r="J84" s="144">
        <f t="shared" si="29"/>
        <v>-9.7222222222222224E-2</v>
      </c>
      <c r="K84" s="22">
        <f t="shared" si="36"/>
        <v>7</v>
      </c>
      <c r="L84" s="17">
        <f t="shared" si="30"/>
        <v>7.2916666666666671E-2</v>
      </c>
    </row>
    <row r="85" spans="1:12" s="270" customFormat="1">
      <c r="A85" s="564" t="s">
        <v>1537</v>
      </c>
      <c r="B85" s="564"/>
      <c r="C85" s="39">
        <f t="shared" ref="C85:H85" si="37">SUM(C86:C91)</f>
        <v>4080</v>
      </c>
      <c r="D85" s="39">
        <f t="shared" si="37"/>
        <v>2007</v>
      </c>
      <c r="E85" s="39">
        <f t="shared" si="37"/>
        <v>3841</v>
      </c>
      <c r="F85" s="39">
        <f t="shared" si="37"/>
        <v>1892</v>
      </c>
      <c r="G85" s="39">
        <f t="shared" si="37"/>
        <v>3459</v>
      </c>
      <c r="H85" s="39">
        <f t="shared" si="37"/>
        <v>1730</v>
      </c>
      <c r="I85" s="39">
        <f t="shared" ref="I85" si="38">SUM(I86:I91)</f>
        <v>-382</v>
      </c>
      <c r="J85" s="40">
        <f t="shared" si="29"/>
        <v>-9.94532673782869E-2</v>
      </c>
      <c r="K85" s="39">
        <f>SUM(K86:K91)</f>
        <v>-162</v>
      </c>
      <c r="L85" s="40">
        <f t="shared" si="30"/>
        <v>-8.5623678646934459E-2</v>
      </c>
    </row>
    <row r="86" spans="1:12">
      <c r="A86" s="416">
        <v>1</v>
      </c>
      <c r="B86" s="195" t="s">
        <v>1888</v>
      </c>
      <c r="C86" s="268">
        <v>676</v>
      </c>
      <c r="D86" s="268">
        <v>313</v>
      </c>
      <c r="E86" s="268">
        <v>653</v>
      </c>
      <c r="F86" s="268">
        <v>314</v>
      </c>
      <c r="G86" s="268">
        <v>584</v>
      </c>
      <c r="H86" s="268">
        <v>285</v>
      </c>
      <c r="I86" s="22">
        <f t="shared" ref="I86:I91" si="39">G86-E86</f>
        <v>-69</v>
      </c>
      <c r="J86" s="144">
        <f t="shared" si="29"/>
        <v>-0.10566615620214395</v>
      </c>
      <c r="K86" s="22">
        <f t="shared" ref="K86:K91" si="40">H86-F86</f>
        <v>-29</v>
      </c>
      <c r="L86" s="17">
        <f t="shared" si="30"/>
        <v>-9.2356687898089165E-2</v>
      </c>
    </row>
    <row r="87" spans="1:12">
      <c r="A87" s="275">
        <v>2</v>
      </c>
      <c r="B87" s="195" t="s">
        <v>1889</v>
      </c>
      <c r="C87" s="268">
        <v>603</v>
      </c>
      <c r="D87" s="268">
        <v>287</v>
      </c>
      <c r="E87" s="268">
        <v>555</v>
      </c>
      <c r="F87" s="268">
        <v>249</v>
      </c>
      <c r="G87" s="268">
        <v>495</v>
      </c>
      <c r="H87" s="268">
        <v>223</v>
      </c>
      <c r="I87" s="22">
        <f t="shared" si="39"/>
        <v>-60</v>
      </c>
      <c r="J87" s="144">
        <f t="shared" si="29"/>
        <v>-0.10810810810810811</v>
      </c>
      <c r="K87" s="22">
        <f t="shared" si="40"/>
        <v>-26</v>
      </c>
      <c r="L87" s="17">
        <f t="shared" si="30"/>
        <v>-0.10441767068273092</v>
      </c>
    </row>
    <row r="88" spans="1:12">
      <c r="A88" s="416">
        <v>3</v>
      </c>
      <c r="B88" s="195" t="s">
        <v>1890</v>
      </c>
      <c r="C88" s="268">
        <v>456</v>
      </c>
      <c r="D88" s="268">
        <v>233</v>
      </c>
      <c r="E88" s="268">
        <v>445</v>
      </c>
      <c r="F88" s="268">
        <v>239</v>
      </c>
      <c r="G88" s="268">
        <v>392</v>
      </c>
      <c r="H88" s="268">
        <v>209</v>
      </c>
      <c r="I88" s="22">
        <f t="shared" si="39"/>
        <v>-53</v>
      </c>
      <c r="J88" s="144">
        <f t="shared" si="29"/>
        <v>-0.11910112359550562</v>
      </c>
      <c r="K88" s="22">
        <f t="shared" si="40"/>
        <v>-30</v>
      </c>
      <c r="L88" s="17">
        <f t="shared" si="30"/>
        <v>-0.12552301255230125</v>
      </c>
    </row>
    <row r="89" spans="1:12">
      <c r="A89" s="416">
        <v>4</v>
      </c>
      <c r="B89" s="195" t="s">
        <v>1891</v>
      </c>
      <c r="C89" s="268">
        <v>1730</v>
      </c>
      <c r="D89" s="268">
        <v>876</v>
      </c>
      <c r="E89" s="268">
        <v>1602</v>
      </c>
      <c r="F89" s="268">
        <v>806</v>
      </c>
      <c r="G89" s="268">
        <v>1478</v>
      </c>
      <c r="H89" s="268">
        <v>755</v>
      </c>
      <c r="I89" s="22">
        <f t="shared" si="39"/>
        <v>-124</v>
      </c>
      <c r="J89" s="144">
        <f t="shared" si="29"/>
        <v>-7.740324594257178E-2</v>
      </c>
      <c r="K89" s="22">
        <f t="shared" si="40"/>
        <v>-51</v>
      </c>
      <c r="L89" s="17">
        <f t="shared" si="30"/>
        <v>-6.3275434243176179E-2</v>
      </c>
    </row>
    <row r="90" spans="1:12">
      <c r="A90" s="416">
        <v>5</v>
      </c>
      <c r="B90" s="195" t="s">
        <v>1892</v>
      </c>
      <c r="C90" s="268">
        <v>272</v>
      </c>
      <c r="D90" s="268">
        <v>131</v>
      </c>
      <c r="E90" s="268">
        <v>258</v>
      </c>
      <c r="F90" s="268">
        <v>125</v>
      </c>
      <c r="G90" s="268">
        <v>231</v>
      </c>
      <c r="H90" s="268">
        <v>115</v>
      </c>
      <c r="I90" s="22">
        <f t="shared" si="39"/>
        <v>-27</v>
      </c>
      <c r="J90" s="144">
        <f t="shared" si="29"/>
        <v>-0.10465116279069768</v>
      </c>
      <c r="K90" s="22">
        <f t="shared" si="40"/>
        <v>-10</v>
      </c>
      <c r="L90" s="17">
        <f t="shared" si="30"/>
        <v>-0.08</v>
      </c>
    </row>
    <row r="91" spans="1:12">
      <c r="A91" s="416">
        <v>6</v>
      </c>
      <c r="B91" s="195" t="s">
        <v>1893</v>
      </c>
      <c r="C91" s="268">
        <v>343</v>
      </c>
      <c r="D91" s="268">
        <v>167</v>
      </c>
      <c r="E91" s="268">
        <v>328</v>
      </c>
      <c r="F91" s="268">
        <v>159</v>
      </c>
      <c r="G91" s="268">
        <v>279</v>
      </c>
      <c r="H91" s="268">
        <v>143</v>
      </c>
      <c r="I91" s="22">
        <f t="shared" si="39"/>
        <v>-49</v>
      </c>
      <c r="J91" s="144">
        <f t="shared" si="29"/>
        <v>-0.14939024390243902</v>
      </c>
      <c r="K91" s="22">
        <f t="shared" si="40"/>
        <v>-16</v>
      </c>
      <c r="L91" s="17">
        <f t="shared" si="30"/>
        <v>-0.10062893081761007</v>
      </c>
    </row>
    <row r="92" spans="1:12" s="270" customFormat="1">
      <c r="A92" s="564" t="s">
        <v>1538</v>
      </c>
      <c r="B92" s="564"/>
      <c r="C92" s="39">
        <f t="shared" ref="C92:H92" si="41">SUM(C93:C98)</f>
        <v>3412</v>
      </c>
      <c r="D92" s="39">
        <f t="shared" si="41"/>
        <v>1771</v>
      </c>
      <c r="E92" s="39">
        <f t="shared" si="41"/>
        <v>2897</v>
      </c>
      <c r="F92" s="39">
        <f t="shared" si="41"/>
        <v>1503</v>
      </c>
      <c r="G92" s="39">
        <f t="shared" si="41"/>
        <v>2733</v>
      </c>
      <c r="H92" s="39">
        <f t="shared" si="41"/>
        <v>1452</v>
      </c>
      <c r="I92" s="39">
        <f t="shared" ref="I92" si="42">SUM(I93:I98)</f>
        <v>-164</v>
      </c>
      <c r="J92" s="40">
        <f t="shared" si="29"/>
        <v>-5.6610286503279254E-2</v>
      </c>
      <c r="K92" s="39">
        <f>SUM(K93:K98)</f>
        <v>-51</v>
      </c>
      <c r="L92" s="40">
        <f t="shared" si="30"/>
        <v>-3.3932135728542916E-2</v>
      </c>
    </row>
    <row r="93" spans="1:12">
      <c r="A93" s="416">
        <v>1</v>
      </c>
      <c r="B93" s="195" t="s">
        <v>1894</v>
      </c>
      <c r="C93" s="268">
        <v>487</v>
      </c>
      <c r="D93" s="268">
        <v>251</v>
      </c>
      <c r="E93" s="268">
        <v>432</v>
      </c>
      <c r="F93" s="268">
        <v>213</v>
      </c>
      <c r="G93" s="268">
        <v>385</v>
      </c>
      <c r="H93" s="268">
        <v>189</v>
      </c>
      <c r="I93" s="22">
        <f t="shared" ref="I93:I98" si="43">G93-E93</f>
        <v>-47</v>
      </c>
      <c r="J93" s="144">
        <f t="shared" si="29"/>
        <v>-0.10879629629629629</v>
      </c>
      <c r="K93" s="22">
        <f t="shared" ref="K93:K98" si="44">H93-F93</f>
        <v>-24</v>
      </c>
      <c r="L93" s="17">
        <f t="shared" si="30"/>
        <v>-0.11267605633802817</v>
      </c>
    </row>
    <row r="94" spans="1:12">
      <c r="A94" s="416">
        <v>2</v>
      </c>
      <c r="B94" s="195" t="s">
        <v>1895</v>
      </c>
      <c r="C94" s="268">
        <v>1445</v>
      </c>
      <c r="D94" s="268">
        <v>761</v>
      </c>
      <c r="E94" s="268">
        <v>1183</v>
      </c>
      <c r="F94" s="268">
        <v>647</v>
      </c>
      <c r="G94" s="268">
        <v>1139</v>
      </c>
      <c r="H94" s="268">
        <v>629</v>
      </c>
      <c r="I94" s="22">
        <f t="shared" si="43"/>
        <v>-44</v>
      </c>
      <c r="J94" s="144">
        <f t="shared" si="29"/>
        <v>-3.7193575655114115E-2</v>
      </c>
      <c r="K94" s="22">
        <f t="shared" si="44"/>
        <v>-18</v>
      </c>
      <c r="L94" s="17">
        <f t="shared" si="30"/>
        <v>-2.7820710973724884E-2</v>
      </c>
    </row>
    <row r="95" spans="1:12">
      <c r="A95" s="416">
        <v>3</v>
      </c>
      <c r="B95" s="195" t="s">
        <v>1896</v>
      </c>
      <c r="C95" s="268">
        <v>582</v>
      </c>
      <c r="D95" s="268">
        <v>302</v>
      </c>
      <c r="E95" s="268">
        <v>498</v>
      </c>
      <c r="F95" s="268">
        <v>248</v>
      </c>
      <c r="G95" s="268">
        <v>498</v>
      </c>
      <c r="H95" s="268">
        <v>256</v>
      </c>
      <c r="I95" s="22">
        <f t="shared" si="43"/>
        <v>0</v>
      </c>
      <c r="J95" s="144">
        <f t="shared" si="29"/>
        <v>0</v>
      </c>
      <c r="K95" s="22">
        <f t="shared" si="44"/>
        <v>8</v>
      </c>
      <c r="L95" s="17">
        <f t="shared" si="30"/>
        <v>3.2258064516129031E-2</v>
      </c>
    </row>
    <row r="96" spans="1:12">
      <c r="A96" s="416">
        <v>4</v>
      </c>
      <c r="B96" s="195" t="s">
        <v>1897</v>
      </c>
      <c r="C96" s="268">
        <v>298</v>
      </c>
      <c r="D96" s="268">
        <v>151</v>
      </c>
      <c r="E96" s="268">
        <v>248</v>
      </c>
      <c r="F96" s="268">
        <v>118</v>
      </c>
      <c r="G96" s="268">
        <v>228</v>
      </c>
      <c r="H96" s="268">
        <v>121</v>
      </c>
      <c r="I96" s="22">
        <f t="shared" si="43"/>
        <v>-20</v>
      </c>
      <c r="J96" s="144">
        <f t="shared" si="29"/>
        <v>-8.0645161290322578E-2</v>
      </c>
      <c r="K96" s="22">
        <f t="shared" si="44"/>
        <v>3</v>
      </c>
      <c r="L96" s="17">
        <f t="shared" si="30"/>
        <v>2.5423728813559324E-2</v>
      </c>
    </row>
    <row r="97" spans="1:12">
      <c r="A97" s="416">
        <v>5</v>
      </c>
      <c r="B97" s="195" t="s">
        <v>1898</v>
      </c>
      <c r="C97" s="268">
        <v>232</v>
      </c>
      <c r="D97" s="268">
        <v>124</v>
      </c>
      <c r="E97" s="268">
        <v>201</v>
      </c>
      <c r="F97" s="268">
        <v>108</v>
      </c>
      <c r="G97" s="268">
        <v>194</v>
      </c>
      <c r="H97" s="268">
        <v>108</v>
      </c>
      <c r="I97" s="22">
        <f t="shared" si="43"/>
        <v>-7</v>
      </c>
      <c r="J97" s="144">
        <f t="shared" si="29"/>
        <v>-3.482587064676617E-2</v>
      </c>
      <c r="K97" s="22">
        <f t="shared" si="44"/>
        <v>0</v>
      </c>
      <c r="L97" s="17">
        <f t="shared" si="30"/>
        <v>0</v>
      </c>
    </row>
    <row r="98" spans="1:12">
      <c r="A98" s="416">
        <v>6</v>
      </c>
      <c r="B98" s="195" t="s">
        <v>1899</v>
      </c>
      <c r="C98" s="268">
        <v>368</v>
      </c>
      <c r="D98" s="268">
        <v>182</v>
      </c>
      <c r="E98" s="268">
        <v>335</v>
      </c>
      <c r="F98" s="268">
        <v>169</v>
      </c>
      <c r="G98" s="268">
        <v>289</v>
      </c>
      <c r="H98" s="268">
        <v>149</v>
      </c>
      <c r="I98" s="22">
        <f t="shared" si="43"/>
        <v>-46</v>
      </c>
      <c r="J98" s="144">
        <f t="shared" si="29"/>
        <v>-0.1373134328358209</v>
      </c>
      <c r="K98" s="22">
        <f t="shared" si="44"/>
        <v>-20</v>
      </c>
      <c r="L98" s="17">
        <f t="shared" si="30"/>
        <v>-0.11834319526627218</v>
      </c>
    </row>
    <row r="99" spans="1:12" s="270" customFormat="1">
      <c r="A99" s="564" t="s">
        <v>1541</v>
      </c>
      <c r="B99" s="564"/>
      <c r="C99" s="39">
        <f t="shared" ref="C99:H99" si="45">SUM(C100:C106)</f>
        <v>1638</v>
      </c>
      <c r="D99" s="39">
        <f t="shared" si="45"/>
        <v>788</v>
      </c>
      <c r="E99" s="39">
        <f t="shared" si="45"/>
        <v>1401</v>
      </c>
      <c r="F99" s="39">
        <f t="shared" si="45"/>
        <v>667</v>
      </c>
      <c r="G99" s="39">
        <f t="shared" si="45"/>
        <v>1212</v>
      </c>
      <c r="H99" s="39">
        <f t="shared" si="45"/>
        <v>590</v>
      </c>
      <c r="I99" s="39">
        <f t="shared" ref="I99" si="46">SUM(I100:I106)</f>
        <v>-189</v>
      </c>
      <c r="J99" s="40">
        <f t="shared" si="29"/>
        <v>-0.13490364025695931</v>
      </c>
      <c r="K99" s="39">
        <f>SUM(K100:K106)</f>
        <v>-77</v>
      </c>
      <c r="L99" s="40">
        <f t="shared" si="30"/>
        <v>-0.11544227886056972</v>
      </c>
    </row>
    <row r="100" spans="1:12">
      <c r="A100" s="416">
        <v>1</v>
      </c>
      <c r="B100" s="73" t="s">
        <v>1900</v>
      </c>
      <c r="C100" s="268">
        <v>205</v>
      </c>
      <c r="D100" s="268">
        <v>103</v>
      </c>
      <c r="E100" s="268">
        <v>210</v>
      </c>
      <c r="F100" s="268">
        <v>101</v>
      </c>
      <c r="G100" s="268">
        <v>182</v>
      </c>
      <c r="H100" s="268">
        <v>97</v>
      </c>
      <c r="I100" s="22">
        <f t="shared" ref="I100:I106" si="47">G100-E100</f>
        <v>-28</v>
      </c>
      <c r="J100" s="144">
        <f t="shared" si="29"/>
        <v>-0.13333333333333333</v>
      </c>
      <c r="K100" s="22">
        <f t="shared" ref="K100:K106" si="48">H100-F100</f>
        <v>-4</v>
      </c>
      <c r="L100" s="17">
        <f t="shared" si="30"/>
        <v>-3.9603960396039604E-2</v>
      </c>
    </row>
    <row r="101" spans="1:12">
      <c r="A101" s="416">
        <v>2</v>
      </c>
      <c r="B101" s="73" t="s">
        <v>1901</v>
      </c>
      <c r="C101" s="268">
        <v>187</v>
      </c>
      <c r="D101" s="268">
        <v>78</v>
      </c>
      <c r="E101" s="268">
        <v>153</v>
      </c>
      <c r="F101" s="268">
        <v>56</v>
      </c>
      <c r="G101" s="268">
        <v>123</v>
      </c>
      <c r="H101" s="268">
        <v>44</v>
      </c>
      <c r="I101" s="22">
        <f t="shared" si="47"/>
        <v>-30</v>
      </c>
      <c r="J101" s="144">
        <f t="shared" si="29"/>
        <v>-0.19607843137254902</v>
      </c>
      <c r="K101" s="22">
        <f t="shared" si="48"/>
        <v>-12</v>
      </c>
      <c r="L101" s="17">
        <f t="shared" si="30"/>
        <v>-0.21428571428571427</v>
      </c>
    </row>
    <row r="102" spans="1:12">
      <c r="A102" s="416">
        <v>3</v>
      </c>
      <c r="B102" s="73" t="s">
        <v>1902</v>
      </c>
      <c r="C102" s="268">
        <v>94</v>
      </c>
      <c r="D102" s="268">
        <v>50</v>
      </c>
      <c r="E102" s="268">
        <v>81</v>
      </c>
      <c r="F102" s="268">
        <v>46</v>
      </c>
      <c r="G102" s="268">
        <v>67</v>
      </c>
      <c r="H102" s="268">
        <v>35</v>
      </c>
      <c r="I102" s="22">
        <f t="shared" si="47"/>
        <v>-14</v>
      </c>
      <c r="J102" s="144">
        <f t="shared" si="29"/>
        <v>-0.1728395061728395</v>
      </c>
      <c r="K102" s="22">
        <f t="shared" si="48"/>
        <v>-11</v>
      </c>
      <c r="L102" s="17">
        <f t="shared" si="30"/>
        <v>-0.2391304347826087</v>
      </c>
    </row>
    <row r="103" spans="1:12">
      <c r="A103" s="416">
        <v>4</v>
      </c>
      <c r="B103" s="73" t="s">
        <v>1903</v>
      </c>
      <c r="C103" s="268">
        <v>187</v>
      </c>
      <c r="D103" s="268">
        <v>91</v>
      </c>
      <c r="E103" s="268">
        <v>183</v>
      </c>
      <c r="F103" s="268">
        <v>91</v>
      </c>
      <c r="G103" s="268">
        <v>151</v>
      </c>
      <c r="H103" s="268">
        <v>77</v>
      </c>
      <c r="I103" s="22">
        <f t="shared" si="47"/>
        <v>-32</v>
      </c>
      <c r="J103" s="144">
        <f t="shared" si="29"/>
        <v>-0.17486338797814208</v>
      </c>
      <c r="K103" s="22">
        <f t="shared" si="48"/>
        <v>-14</v>
      </c>
      <c r="L103" s="17">
        <f t="shared" si="30"/>
        <v>-0.15384615384615385</v>
      </c>
    </row>
    <row r="104" spans="1:12">
      <c r="A104" s="416">
        <v>5</v>
      </c>
      <c r="B104" s="73" t="s">
        <v>1904</v>
      </c>
      <c r="C104" s="268">
        <v>434</v>
      </c>
      <c r="D104" s="268">
        <v>186</v>
      </c>
      <c r="E104" s="268">
        <v>348</v>
      </c>
      <c r="F104" s="268">
        <v>158</v>
      </c>
      <c r="G104" s="268">
        <v>312</v>
      </c>
      <c r="H104" s="268">
        <v>155</v>
      </c>
      <c r="I104" s="22">
        <f t="shared" si="47"/>
        <v>-36</v>
      </c>
      <c r="J104" s="144">
        <f t="shared" si="29"/>
        <v>-0.10344827586206896</v>
      </c>
      <c r="K104" s="22">
        <f t="shared" si="48"/>
        <v>-3</v>
      </c>
      <c r="L104" s="17">
        <f t="shared" si="30"/>
        <v>-1.8987341772151899E-2</v>
      </c>
    </row>
    <row r="105" spans="1:12">
      <c r="A105" s="416">
        <v>6</v>
      </c>
      <c r="B105" s="73" t="s">
        <v>1905</v>
      </c>
      <c r="C105" s="268">
        <v>262</v>
      </c>
      <c r="D105" s="268">
        <v>157</v>
      </c>
      <c r="E105" s="268">
        <v>219</v>
      </c>
      <c r="F105" s="268">
        <v>127</v>
      </c>
      <c r="G105" s="268">
        <v>199</v>
      </c>
      <c r="H105" s="268">
        <v>105</v>
      </c>
      <c r="I105" s="22">
        <f t="shared" si="47"/>
        <v>-20</v>
      </c>
      <c r="J105" s="144">
        <f t="shared" si="29"/>
        <v>-9.1324200913242004E-2</v>
      </c>
      <c r="K105" s="22">
        <f t="shared" si="48"/>
        <v>-22</v>
      </c>
      <c r="L105" s="17">
        <f t="shared" si="30"/>
        <v>-0.17322834645669291</v>
      </c>
    </row>
    <row r="106" spans="1:12">
      <c r="A106" s="416">
        <v>7</v>
      </c>
      <c r="B106" s="73" t="s">
        <v>1906</v>
      </c>
      <c r="C106" s="268">
        <v>269</v>
      </c>
      <c r="D106" s="268">
        <v>123</v>
      </c>
      <c r="E106" s="268">
        <v>207</v>
      </c>
      <c r="F106" s="268">
        <v>88</v>
      </c>
      <c r="G106" s="268">
        <v>178</v>
      </c>
      <c r="H106" s="268">
        <v>77</v>
      </c>
      <c r="I106" s="22">
        <f t="shared" si="47"/>
        <v>-29</v>
      </c>
      <c r="J106" s="144">
        <f t="shared" si="29"/>
        <v>-0.14009661835748793</v>
      </c>
      <c r="K106" s="22">
        <f t="shared" si="48"/>
        <v>-11</v>
      </c>
      <c r="L106" s="17">
        <f t="shared" si="30"/>
        <v>-0.125</v>
      </c>
    </row>
    <row r="107" spans="1:12" s="272" customFormat="1" ht="34.5" customHeight="1">
      <c r="A107" s="566" t="s">
        <v>1556</v>
      </c>
      <c r="B107" s="569"/>
      <c r="C107" s="42">
        <f>C108+C158+C210+C269+C301+C359</f>
        <v>108805</v>
      </c>
      <c r="D107" s="42">
        <f t="shared" ref="D107:K107" si="49">D108+D158+D210+D269+D301+D359</f>
        <v>56026</v>
      </c>
      <c r="E107" s="42">
        <f t="shared" si="49"/>
        <v>102628</v>
      </c>
      <c r="F107" s="42">
        <f t="shared" si="49"/>
        <v>53168</v>
      </c>
      <c r="G107" s="42">
        <f t="shared" si="49"/>
        <v>93950</v>
      </c>
      <c r="H107" s="42">
        <f t="shared" si="49"/>
        <v>49634</v>
      </c>
      <c r="I107" s="42">
        <f t="shared" si="49"/>
        <v>-8678</v>
      </c>
      <c r="J107" s="72">
        <f t="shared" si="29"/>
        <v>-8.4557820477842299E-2</v>
      </c>
      <c r="K107" s="42">
        <f t="shared" si="49"/>
        <v>-3534</v>
      </c>
      <c r="L107" s="72">
        <f t="shared" si="30"/>
        <v>-6.6468552512789644E-2</v>
      </c>
    </row>
    <row r="108" spans="1:12" s="270" customFormat="1">
      <c r="A108" s="431" t="s">
        <v>1557</v>
      </c>
      <c r="B108" s="431"/>
      <c r="C108" s="251">
        <f>C109+C119+C130+C143+C151</f>
        <v>16125</v>
      </c>
      <c r="D108" s="251">
        <f t="shared" ref="D108:K108" si="50">D109+D119+D130+D143+D151</f>
        <v>8471</v>
      </c>
      <c r="E108" s="251">
        <f t="shared" si="50"/>
        <v>14633</v>
      </c>
      <c r="F108" s="251">
        <f t="shared" si="50"/>
        <v>7801</v>
      </c>
      <c r="G108" s="251">
        <f t="shared" si="50"/>
        <v>13822</v>
      </c>
      <c r="H108" s="251">
        <f t="shared" si="50"/>
        <v>7466</v>
      </c>
      <c r="I108" s="251">
        <f t="shared" si="50"/>
        <v>-811</v>
      </c>
      <c r="J108" s="252">
        <f t="shared" si="29"/>
        <v>-5.5422674776190804E-2</v>
      </c>
      <c r="K108" s="251">
        <f t="shared" si="50"/>
        <v>-335</v>
      </c>
      <c r="L108" s="252">
        <f t="shared" si="30"/>
        <v>-4.2943212408665554E-2</v>
      </c>
    </row>
    <row r="109" spans="1:12" s="270" customFormat="1">
      <c r="A109" s="564" t="s">
        <v>1504</v>
      </c>
      <c r="B109" s="564"/>
      <c r="C109" s="39">
        <f>SUM(C110:C118)</f>
        <v>3733</v>
      </c>
      <c r="D109" s="39">
        <f t="shared" ref="D109:K109" si="51">SUM(D110:D118)</f>
        <v>1900</v>
      </c>
      <c r="E109" s="39">
        <f t="shared" si="51"/>
        <v>3681</v>
      </c>
      <c r="F109" s="39">
        <f t="shared" si="51"/>
        <v>1886</v>
      </c>
      <c r="G109" s="39">
        <f t="shared" si="51"/>
        <v>3298</v>
      </c>
      <c r="H109" s="39">
        <f t="shared" si="51"/>
        <v>1758</v>
      </c>
      <c r="I109" s="39">
        <f t="shared" si="51"/>
        <v>-383</v>
      </c>
      <c r="J109" s="40">
        <f t="shared" si="29"/>
        <v>-0.10404781309426786</v>
      </c>
      <c r="K109" s="39">
        <f t="shared" si="51"/>
        <v>-128</v>
      </c>
      <c r="L109" s="40">
        <f t="shared" si="30"/>
        <v>-6.7868504772004248E-2</v>
      </c>
    </row>
    <row r="110" spans="1:12">
      <c r="A110" s="416">
        <v>1</v>
      </c>
      <c r="B110" s="195" t="s">
        <v>1577</v>
      </c>
      <c r="C110" s="268">
        <v>1907</v>
      </c>
      <c r="D110" s="268">
        <v>950</v>
      </c>
      <c r="E110" s="268">
        <v>1840</v>
      </c>
      <c r="F110" s="268">
        <v>919</v>
      </c>
      <c r="G110" s="268">
        <v>1639</v>
      </c>
      <c r="H110" s="268">
        <v>841</v>
      </c>
      <c r="I110" s="22">
        <f t="shared" ref="I110:I118" si="52">G110-E110</f>
        <v>-201</v>
      </c>
      <c r="J110" s="144">
        <f t="shared" si="1"/>
        <v>-0.1092391304347826</v>
      </c>
      <c r="K110" s="22">
        <f t="shared" ref="K110:K118" si="53">H110-F110</f>
        <v>-78</v>
      </c>
      <c r="L110" s="17">
        <f t="shared" si="2"/>
        <v>-8.4874863982589768E-2</v>
      </c>
    </row>
    <row r="111" spans="1:12">
      <c r="A111" s="416">
        <v>2</v>
      </c>
      <c r="B111" s="195" t="s">
        <v>1578</v>
      </c>
      <c r="C111" s="268">
        <v>248</v>
      </c>
      <c r="D111" s="268">
        <v>124</v>
      </c>
      <c r="E111" s="268">
        <v>230</v>
      </c>
      <c r="F111" s="268">
        <v>123</v>
      </c>
      <c r="G111" s="268">
        <v>225</v>
      </c>
      <c r="H111" s="268">
        <v>132</v>
      </c>
      <c r="I111" s="22">
        <f t="shared" si="52"/>
        <v>-5</v>
      </c>
      <c r="J111" s="144">
        <f t="shared" si="1"/>
        <v>-2.1739130434782608E-2</v>
      </c>
      <c r="K111" s="22">
        <f t="shared" si="53"/>
        <v>9</v>
      </c>
      <c r="L111" s="17">
        <f t="shared" si="2"/>
        <v>7.3170731707317069E-2</v>
      </c>
    </row>
    <row r="112" spans="1:12">
      <c r="A112" s="416">
        <v>3</v>
      </c>
      <c r="B112" s="195" t="s">
        <v>1579</v>
      </c>
      <c r="C112" s="268">
        <v>352</v>
      </c>
      <c r="D112" s="268">
        <v>205</v>
      </c>
      <c r="E112" s="268">
        <v>331</v>
      </c>
      <c r="F112" s="268">
        <v>183</v>
      </c>
      <c r="G112" s="268">
        <v>345</v>
      </c>
      <c r="H112" s="268">
        <v>190</v>
      </c>
      <c r="I112" s="22">
        <f t="shared" si="52"/>
        <v>14</v>
      </c>
      <c r="J112" s="144">
        <f t="shared" si="1"/>
        <v>4.2296072507552872E-2</v>
      </c>
      <c r="K112" s="22">
        <f t="shared" si="53"/>
        <v>7</v>
      </c>
      <c r="L112" s="17">
        <f t="shared" si="2"/>
        <v>3.825136612021858E-2</v>
      </c>
    </row>
    <row r="113" spans="1:12">
      <c r="A113" s="416">
        <v>4</v>
      </c>
      <c r="B113" s="195" t="s">
        <v>1580</v>
      </c>
      <c r="C113" s="268">
        <v>159</v>
      </c>
      <c r="D113" s="268">
        <v>81</v>
      </c>
      <c r="E113" s="268">
        <v>186</v>
      </c>
      <c r="F113" s="276">
        <v>87</v>
      </c>
      <c r="G113" s="268">
        <v>150</v>
      </c>
      <c r="H113" s="268">
        <v>81</v>
      </c>
      <c r="I113" s="22">
        <f t="shared" si="52"/>
        <v>-36</v>
      </c>
      <c r="J113" s="144">
        <f t="shared" si="1"/>
        <v>-0.19354838709677419</v>
      </c>
      <c r="K113" s="22">
        <f t="shared" si="53"/>
        <v>-6</v>
      </c>
      <c r="L113" s="17">
        <f t="shared" si="2"/>
        <v>-6.8965517241379309E-2</v>
      </c>
    </row>
    <row r="114" spans="1:12">
      <c r="A114" s="416">
        <v>5</v>
      </c>
      <c r="B114" s="195" t="s">
        <v>1581</v>
      </c>
      <c r="C114" s="268">
        <v>167</v>
      </c>
      <c r="D114" s="268">
        <v>90</v>
      </c>
      <c r="E114" s="268">
        <v>154</v>
      </c>
      <c r="F114" s="268">
        <v>88</v>
      </c>
      <c r="G114" s="268">
        <v>142</v>
      </c>
      <c r="H114" s="268">
        <v>86</v>
      </c>
      <c r="I114" s="22">
        <f t="shared" si="52"/>
        <v>-12</v>
      </c>
      <c r="J114" s="144">
        <f t="shared" si="1"/>
        <v>-7.792207792207792E-2</v>
      </c>
      <c r="K114" s="22">
        <f t="shared" si="53"/>
        <v>-2</v>
      </c>
      <c r="L114" s="17">
        <f t="shared" si="2"/>
        <v>-2.2727272727272728E-2</v>
      </c>
    </row>
    <row r="115" spans="1:12">
      <c r="A115" s="416">
        <v>6</v>
      </c>
      <c r="B115" s="195" t="s">
        <v>1582</v>
      </c>
      <c r="C115" s="268">
        <v>190</v>
      </c>
      <c r="D115" s="268">
        <v>98</v>
      </c>
      <c r="E115" s="268">
        <v>194</v>
      </c>
      <c r="F115" s="268">
        <v>102</v>
      </c>
      <c r="G115" s="268">
        <v>168</v>
      </c>
      <c r="H115" s="268">
        <v>100</v>
      </c>
      <c r="I115" s="22">
        <f t="shared" si="52"/>
        <v>-26</v>
      </c>
      <c r="J115" s="144">
        <f t="shared" si="1"/>
        <v>-0.13402061855670103</v>
      </c>
      <c r="K115" s="22">
        <f t="shared" si="53"/>
        <v>-2</v>
      </c>
      <c r="L115" s="17">
        <f t="shared" si="2"/>
        <v>-1.9607843137254902E-2</v>
      </c>
    </row>
    <row r="116" spans="1:12">
      <c r="A116" s="416">
        <v>7</v>
      </c>
      <c r="B116" s="195" t="s">
        <v>1583</v>
      </c>
      <c r="C116" s="268">
        <v>220</v>
      </c>
      <c r="D116" s="268">
        <v>108</v>
      </c>
      <c r="E116" s="268">
        <v>263</v>
      </c>
      <c r="F116" s="268">
        <v>137</v>
      </c>
      <c r="G116" s="268">
        <v>197</v>
      </c>
      <c r="H116" s="268">
        <v>99</v>
      </c>
      <c r="I116" s="22">
        <f t="shared" si="52"/>
        <v>-66</v>
      </c>
      <c r="J116" s="144">
        <f t="shared" si="1"/>
        <v>-0.2509505703422053</v>
      </c>
      <c r="K116" s="22">
        <f t="shared" si="53"/>
        <v>-38</v>
      </c>
      <c r="L116" s="17">
        <f t="shared" si="2"/>
        <v>-0.27737226277372262</v>
      </c>
    </row>
    <row r="117" spans="1:12">
      <c r="A117" s="416">
        <v>8</v>
      </c>
      <c r="B117" s="195" t="s">
        <v>1584</v>
      </c>
      <c r="C117" s="268">
        <v>232</v>
      </c>
      <c r="D117" s="268">
        <v>106</v>
      </c>
      <c r="E117" s="268">
        <v>241</v>
      </c>
      <c r="F117" s="268">
        <v>117</v>
      </c>
      <c r="G117" s="268">
        <v>211</v>
      </c>
      <c r="H117" s="268">
        <v>112</v>
      </c>
      <c r="I117" s="22">
        <f t="shared" si="52"/>
        <v>-30</v>
      </c>
      <c r="J117" s="144">
        <f t="shared" si="1"/>
        <v>-0.12448132780082988</v>
      </c>
      <c r="K117" s="22">
        <f t="shared" si="53"/>
        <v>-5</v>
      </c>
      <c r="L117" s="17">
        <f t="shared" si="2"/>
        <v>-4.2735042735042736E-2</v>
      </c>
    </row>
    <row r="118" spans="1:12">
      <c r="A118" s="416">
        <v>9</v>
      </c>
      <c r="B118" s="195" t="s">
        <v>1585</v>
      </c>
      <c r="C118" s="268">
        <v>258</v>
      </c>
      <c r="D118" s="268">
        <v>138</v>
      </c>
      <c r="E118" s="268">
        <v>242</v>
      </c>
      <c r="F118" s="268">
        <v>130</v>
      </c>
      <c r="G118" s="268">
        <v>221</v>
      </c>
      <c r="H118" s="268">
        <v>117</v>
      </c>
      <c r="I118" s="22">
        <f t="shared" si="52"/>
        <v>-21</v>
      </c>
      <c r="J118" s="144">
        <f t="shared" si="1"/>
        <v>-8.6776859504132234E-2</v>
      </c>
      <c r="K118" s="22">
        <f t="shared" si="53"/>
        <v>-13</v>
      </c>
      <c r="L118" s="17">
        <f t="shared" si="2"/>
        <v>-0.1</v>
      </c>
    </row>
    <row r="119" spans="1:12" s="270" customFormat="1">
      <c r="A119" s="564" t="s">
        <v>1505</v>
      </c>
      <c r="B119" s="564"/>
      <c r="C119" s="39">
        <f t="shared" ref="C119:E119" si="54">SUM(C120:C129)</f>
        <v>2444</v>
      </c>
      <c r="D119" s="39">
        <f t="shared" si="54"/>
        <v>1364</v>
      </c>
      <c r="E119" s="39">
        <f t="shared" si="54"/>
        <v>2088</v>
      </c>
      <c r="F119" s="39">
        <f t="shared" ref="F119" si="55">SUM(F120:F129)</f>
        <v>1193</v>
      </c>
      <c r="G119" s="39">
        <f t="shared" ref="G119:I119" si="56">SUM(G120:G129)</f>
        <v>1939</v>
      </c>
      <c r="H119" s="39">
        <f t="shared" si="56"/>
        <v>1108</v>
      </c>
      <c r="I119" s="39">
        <f t="shared" si="56"/>
        <v>-149</v>
      </c>
      <c r="J119" s="40">
        <f t="shared" si="1"/>
        <v>-7.1360153256704986E-2</v>
      </c>
      <c r="K119" s="39">
        <f>SUM(K120:K129)</f>
        <v>-85</v>
      </c>
      <c r="L119" s="40">
        <f t="shared" si="2"/>
        <v>-7.1248952221290865E-2</v>
      </c>
    </row>
    <row r="120" spans="1:12">
      <c r="A120" s="416">
        <v>1</v>
      </c>
      <c r="B120" s="195" t="s">
        <v>1586</v>
      </c>
      <c r="C120" s="268">
        <v>1054</v>
      </c>
      <c r="D120" s="268">
        <v>580</v>
      </c>
      <c r="E120" s="268">
        <v>914</v>
      </c>
      <c r="F120" s="268">
        <v>520</v>
      </c>
      <c r="G120" s="268">
        <v>874</v>
      </c>
      <c r="H120" s="268">
        <v>491</v>
      </c>
      <c r="I120" s="22">
        <f t="shared" ref="I120:I129" si="57">G120-E120</f>
        <v>-40</v>
      </c>
      <c r="J120" s="144">
        <f t="shared" si="1"/>
        <v>-4.3763676148796497E-2</v>
      </c>
      <c r="K120" s="22">
        <f t="shared" ref="K120:K129" si="58">H120-F120</f>
        <v>-29</v>
      </c>
      <c r="L120" s="17">
        <f t="shared" si="2"/>
        <v>-5.5769230769230772E-2</v>
      </c>
    </row>
    <row r="121" spans="1:12" ht="14.25" customHeight="1">
      <c r="A121" s="416">
        <v>2</v>
      </c>
      <c r="B121" s="195" t="s">
        <v>1587</v>
      </c>
      <c r="C121" s="268">
        <v>110</v>
      </c>
      <c r="D121" s="268">
        <v>58</v>
      </c>
      <c r="E121" s="268">
        <v>81</v>
      </c>
      <c r="F121" s="268">
        <v>50</v>
      </c>
      <c r="G121" s="268">
        <v>74</v>
      </c>
      <c r="H121" s="268">
        <v>44</v>
      </c>
      <c r="I121" s="22">
        <f t="shared" si="57"/>
        <v>-7</v>
      </c>
      <c r="J121" s="144">
        <f t="shared" si="1"/>
        <v>-8.6419753086419748E-2</v>
      </c>
      <c r="K121" s="22">
        <f t="shared" si="58"/>
        <v>-6</v>
      </c>
      <c r="L121" s="17">
        <f t="shared" si="2"/>
        <v>-0.12</v>
      </c>
    </row>
    <row r="122" spans="1:12">
      <c r="A122" s="416">
        <v>3</v>
      </c>
      <c r="B122" s="195" t="s">
        <v>1588</v>
      </c>
      <c r="C122" s="268">
        <v>162</v>
      </c>
      <c r="D122" s="268">
        <v>95</v>
      </c>
      <c r="E122" s="268">
        <v>150</v>
      </c>
      <c r="F122" s="268">
        <v>89</v>
      </c>
      <c r="G122" s="268">
        <v>139</v>
      </c>
      <c r="H122" s="268">
        <v>86</v>
      </c>
      <c r="I122" s="22">
        <f t="shared" si="57"/>
        <v>-11</v>
      </c>
      <c r="J122" s="144">
        <f t="shared" si="1"/>
        <v>-7.3333333333333334E-2</v>
      </c>
      <c r="K122" s="22">
        <f t="shared" si="58"/>
        <v>-3</v>
      </c>
      <c r="L122" s="17">
        <f t="shared" si="2"/>
        <v>-3.3707865168539325E-2</v>
      </c>
    </row>
    <row r="123" spans="1:12">
      <c r="A123" s="416">
        <v>4</v>
      </c>
      <c r="B123" s="195" t="s">
        <v>1589</v>
      </c>
      <c r="C123" s="268">
        <v>92</v>
      </c>
      <c r="D123" s="268">
        <v>47</v>
      </c>
      <c r="E123" s="268">
        <v>92</v>
      </c>
      <c r="F123" s="268">
        <v>52</v>
      </c>
      <c r="G123" s="268">
        <v>76</v>
      </c>
      <c r="H123" s="268">
        <v>42</v>
      </c>
      <c r="I123" s="22">
        <f t="shared" si="57"/>
        <v>-16</v>
      </c>
      <c r="J123" s="144">
        <f t="shared" si="1"/>
        <v>-0.17391304347826086</v>
      </c>
      <c r="K123" s="22">
        <f t="shared" si="58"/>
        <v>-10</v>
      </c>
      <c r="L123" s="17">
        <f t="shared" si="2"/>
        <v>-0.19230769230769232</v>
      </c>
    </row>
    <row r="124" spans="1:12">
      <c r="A124" s="416">
        <v>5</v>
      </c>
      <c r="B124" s="195" t="s">
        <v>1590</v>
      </c>
      <c r="C124" s="268">
        <v>271</v>
      </c>
      <c r="D124" s="268">
        <v>142</v>
      </c>
      <c r="E124" s="268">
        <v>237</v>
      </c>
      <c r="F124" s="268">
        <v>120</v>
      </c>
      <c r="G124" s="268">
        <v>217</v>
      </c>
      <c r="H124" s="268">
        <v>104</v>
      </c>
      <c r="I124" s="22">
        <f t="shared" si="57"/>
        <v>-20</v>
      </c>
      <c r="J124" s="144">
        <f t="shared" si="1"/>
        <v>-8.4388185654008435E-2</v>
      </c>
      <c r="K124" s="22">
        <f t="shared" si="58"/>
        <v>-16</v>
      </c>
      <c r="L124" s="17">
        <f t="shared" si="2"/>
        <v>-0.13333333333333333</v>
      </c>
    </row>
    <row r="125" spans="1:12">
      <c r="A125" s="416">
        <v>6</v>
      </c>
      <c r="B125" s="195" t="s">
        <v>1591</v>
      </c>
      <c r="C125" s="268">
        <v>130</v>
      </c>
      <c r="D125" s="268">
        <v>70</v>
      </c>
      <c r="E125" s="268">
        <v>118</v>
      </c>
      <c r="F125" s="268">
        <v>63</v>
      </c>
      <c r="G125" s="268">
        <v>99</v>
      </c>
      <c r="H125" s="268">
        <v>60</v>
      </c>
      <c r="I125" s="22">
        <f t="shared" si="57"/>
        <v>-19</v>
      </c>
      <c r="J125" s="144">
        <f t="shared" si="1"/>
        <v>-0.16101694915254236</v>
      </c>
      <c r="K125" s="22">
        <f t="shared" si="58"/>
        <v>-3</v>
      </c>
      <c r="L125" s="17">
        <f t="shared" si="2"/>
        <v>-4.7619047619047616E-2</v>
      </c>
    </row>
    <row r="126" spans="1:12">
      <c r="A126" s="416">
        <v>7</v>
      </c>
      <c r="B126" s="195" t="s">
        <v>1592</v>
      </c>
      <c r="C126" s="268">
        <v>147</v>
      </c>
      <c r="D126" s="268">
        <v>96</v>
      </c>
      <c r="E126" s="268">
        <v>115</v>
      </c>
      <c r="F126" s="268">
        <v>71</v>
      </c>
      <c r="G126" s="268">
        <v>116</v>
      </c>
      <c r="H126" s="268">
        <v>71</v>
      </c>
      <c r="I126" s="22">
        <f t="shared" si="57"/>
        <v>1</v>
      </c>
      <c r="J126" s="144">
        <f t="shared" si="1"/>
        <v>8.6956521739130436E-3</v>
      </c>
      <c r="K126" s="22">
        <f t="shared" si="58"/>
        <v>0</v>
      </c>
      <c r="L126" s="17">
        <f t="shared" si="2"/>
        <v>0</v>
      </c>
    </row>
    <row r="127" spans="1:12">
      <c r="A127" s="416">
        <v>8</v>
      </c>
      <c r="B127" s="195" t="s">
        <v>1593</v>
      </c>
      <c r="C127" s="268">
        <v>161</v>
      </c>
      <c r="D127" s="268">
        <v>86</v>
      </c>
      <c r="E127" s="268">
        <v>128</v>
      </c>
      <c r="F127" s="268">
        <v>64</v>
      </c>
      <c r="G127" s="268">
        <v>116</v>
      </c>
      <c r="H127" s="268">
        <v>65</v>
      </c>
      <c r="I127" s="22">
        <f t="shared" si="57"/>
        <v>-12</v>
      </c>
      <c r="J127" s="144">
        <f t="shared" si="1"/>
        <v>-9.375E-2</v>
      </c>
      <c r="K127" s="22">
        <f t="shared" si="58"/>
        <v>1</v>
      </c>
      <c r="L127" s="17">
        <f t="shared" si="2"/>
        <v>1.5625E-2</v>
      </c>
    </row>
    <row r="128" spans="1:12">
      <c r="A128" s="416">
        <v>9</v>
      </c>
      <c r="B128" s="195" t="s">
        <v>1594</v>
      </c>
      <c r="C128" s="268">
        <v>127</v>
      </c>
      <c r="D128" s="268">
        <v>80</v>
      </c>
      <c r="E128" s="268">
        <v>104</v>
      </c>
      <c r="F128" s="268">
        <v>66</v>
      </c>
      <c r="G128" s="268">
        <v>87</v>
      </c>
      <c r="H128" s="268">
        <v>57</v>
      </c>
      <c r="I128" s="22">
        <f t="shared" si="57"/>
        <v>-17</v>
      </c>
      <c r="J128" s="144">
        <f t="shared" si="1"/>
        <v>-0.16346153846153846</v>
      </c>
      <c r="K128" s="22">
        <f t="shared" si="58"/>
        <v>-9</v>
      </c>
      <c r="L128" s="17">
        <f t="shared" si="2"/>
        <v>-0.13636363636363635</v>
      </c>
    </row>
    <row r="129" spans="1:12">
      <c r="A129" s="416">
        <v>10</v>
      </c>
      <c r="B129" s="195" t="s">
        <v>1595</v>
      </c>
      <c r="C129" s="268">
        <v>190</v>
      </c>
      <c r="D129" s="268">
        <v>110</v>
      </c>
      <c r="E129" s="268">
        <v>149</v>
      </c>
      <c r="F129" s="268">
        <v>98</v>
      </c>
      <c r="G129" s="268">
        <v>141</v>
      </c>
      <c r="H129" s="268">
        <v>88</v>
      </c>
      <c r="I129" s="22">
        <f t="shared" si="57"/>
        <v>-8</v>
      </c>
      <c r="J129" s="144">
        <f t="shared" si="1"/>
        <v>-5.3691275167785234E-2</v>
      </c>
      <c r="K129" s="22">
        <f t="shared" si="58"/>
        <v>-10</v>
      </c>
      <c r="L129" s="17">
        <f t="shared" si="2"/>
        <v>-0.10204081632653061</v>
      </c>
    </row>
    <row r="130" spans="1:12" s="270" customFormat="1">
      <c r="A130" s="564" t="s">
        <v>1506</v>
      </c>
      <c r="B130" s="564"/>
      <c r="C130" s="39">
        <f t="shared" ref="C130:F130" si="59">SUM(C131:C142)</f>
        <v>3768</v>
      </c>
      <c r="D130" s="39">
        <f t="shared" si="59"/>
        <v>2077</v>
      </c>
      <c r="E130" s="39">
        <f t="shared" si="59"/>
        <v>3619</v>
      </c>
      <c r="F130" s="39">
        <f t="shared" si="59"/>
        <v>2021</v>
      </c>
      <c r="G130" s="39">
        <f t="shared" ref="G130:I130" si="60">SUM(G131:G142)</f>
        <v>3643</v>
      </c>
      <c r="H130" s="39">
        <f t="shared" si="60"/>
        <v>2030</v>
      </c>
      <c r="I130" s="39">
        <f t="shared" si="60"/>
        <v>24</v>
      </c>
      <c r="J130" s="40">
        <f t="shared" si="1"/>
        <v>6.6316662061342915E-3</v>
      </c>
      <c r="K130" s="39">
        <f>SUM(K131:K142)</f>
        <v>9</v>
      </c>
      <c r="L130" s="40">
        <f t="shared" si="2"/>
        <v>4.4532409698169219E-3</v>
      </c>
    </row>
    <row r="131" spans="1:12">
      <c r="A131" s="416">
        <v>1</v>
      </c>
      <c r="B131" s="195" t="s">
        <v>1596</v>
      </c>
      <c r="C131" s="269">
        <v>1014</v>
      </c>
      <c r="D131" s="269">
        <v>531</v>
      </c>
      <c r="E131" s="269">
        <v>955</v>
      </c>
      <c r="F131" s="269">
        <v>509</v>
      </c>
      <c r="G131" s="269">
        <v>1039</v>
      </c>
      <c r="H131" s="269">
        <v>550</v>
      </c>
      <c r="I131" s="22">
        <f t="shared" ref="I131:I142" si="61">G131-E131</f>
        <v>84</v>
      </c>
      <c r="J131" s="144">
        <f t="shared" si="1"/>
        <v>8.7958115183246074E-2</v>
      </c>
      <c r="K131" s="22">
        <f t="shared" ref="K131:K142" si="62">H131-F131</f>
        <v>41</v>
      </c>
      <c r="L131" s="17">
        <f t="shared" si="2"/>
        <v>8.0550098231827114E-2</v>
      </c>
    </row>
    <row r="132" spans="1:12">
      <c r="A132" s="416">
        <v>2</v>
      </c>
      <c r="B132" s="195" t="s">
        <v>1597</v>
      </c>
      <c r="C132" s="269">
        <v>259</v>
      </c>
      <c r="D132" s="269">
        <v>161</v>
      </c>
      <c r="E132" s="269">
        <v>259</v>
      </c>
      <c r="F132" s="269">
        <v>159</v>
      </c>
      <c r="G132" s="269">
        <v>239</v>
      </c>
      <c r="H132" s="269">
        <v>153</v>
      </c>
      <c r="I132" s="22">
        <f t="shared" si="61"/>
        <v>-20</v>
      </c>
      <c r="J132" s="144">
        <f t="shared" si="1"/>
        <v>-7.7220077220077218E-2</v>
      </c>
      <c r="K132" s="22">
        <f t="shared" si="62"/>
        <v>-6</v>
      </c>
      <c r="L132" s="17">
        <f t="shared" si="2"/>
        <v>-3.7735849056603772E-2</v>
      </c>
    </row>
    <row r="133" spans="1:12">
      <c r="A133" s="416">
        <v>3</v>
      </c>
      <c r="B133" s="195" t="s">
        <v>1598</v>
      </c>
      <c r="C133" s="269">
        <v>383</v>
      </c>
      <c r="D133" s="269">
        <v>212</v>
      </c>
      <c r="E133" s="269">
        <v>366</v>
      </c>
      <c r="F133" s="269">
        <v>204</v>
      </c>
      <c r="G133" s="269">
        <v>347</v>
      </c>
      <c r="H133" s="269">
        <v>189</v>
      </c>
      <c r="I133" s="22">
        <f t="shared" si="61"/>
        <v>-19</v>
      </c>
      <c r="J133" s="144">
        <f t="shared" si="1"/>
        <v>-5.1912568306010931E-2</v>
      </c>
      <c r="K133" s="22">
        <f t="shared" si="62"/>
        <v>-15</v>
      </c>
      <c r="L133" s="17">
        <f t="shared" si="2"/>
        <v>-7.3529411764705885E-2</v>
      </c>
    </row>
    <row r="134" spans="1:12">
      <c r="A134" s="416">
        <v>4</v>
      </c>
      <c r="B134" s="195" t="s">
        <v>1599</v>
      </c>
      <c r="C134" s="269">
        <v>244</v>
      </c>
      <c r="D134" s="269">
        <v>141</v>
      </c>
      <c r="E134" s="269">
        <v>249</v>
      </c>
      <c r="F134" s="269">
        <v>140</v>
      </c>
      <c r="G134" s="269">
        <v>238</v>
      </c>
      <c r="H134" s="269">
        <v>135</v>
      </c>
      <c r="I134" s="22">
        <f t="shared" si="61"/>
        <v>-11</v>
      </c>
      <c r="J134" s="144">
        <f t="shared" si="1"/>
        <v>-4.4176706827309238E-2</v>
      </c>
      <c r="K134" s="22">
        <f t="shared" si="62"/>
        <v>-5</v>
      </c>
      <c r="L134" s="17">
        <f t="shared" si="2"/>
        <v>-3.5714285714285712E-2</v>
      </c>
    </row>
    <row r="135" spans="1:12">
      <c r="A135" s="416">
        <v>5</v>
      </c>
      <c r="B135" s="195" t="s">
        <v>1600</v>
      </c>
      <c r="C135" s="269">
        <v>149</v>
      </c>
      <c r="D135" s="269">
        <v>95</v>
      </c>
      <c r="E135" s="269">
        <v>127</v>
      </c>
      <c r="F135" s="269">
        <v>78</v>
      </c>
      <c r="G135" s="269">
        <v>136</v>
      </c>
      <c r="H135" s="269">
        <v>80</v>
      </c>
      <c r="I135" s="22">
        <f t="shared" si="61"/>
        <v>9</v>
      </c>
      <c r="J135" s="144">
        <f t="shared" si="1"/>
        <v>7.0866141732283464E-2</v>
      </c>
      <c r="K135" s="22">
        <f t="shared" si="62"/>
        <v>2</v>
      </c>
      <c r="L135" s="17">
        <f t="shared" si="2"/>
        <v>2.564102564102564E-2</v>
      </c>
    </row>
    <row r="136" spans="1:12">
      <c r="A136" s="416">
        <v>6</v>
      </c>
      <c r="B136" s="195" t="s">
        <v>1601</v>
      </c>
      <c r="C136" s="269">
        <v>70</v>
      </c>
      <c r="D136" s="269">
        <v>41</v>
      </c>
      <c r="E136" s="269">
        <v>71</v>
      </c>
      <c r="F136" s="269">
        <v>44</v>
      </c>
      <c r="G136" s="269">
        <v>70</v>
      </c>
      <c r="H136" s="269">
        <v>45</v>
      </c>
      <c r="I136" s="22">
        <f t="shared" si="61"/>
        <v>-1</v>
      </c>
      <c r="J136" s="144">
        <f t="shared" si="1"/>
        <v>-1.4084507042253521E-2</v>
      </c>
      <c r="K136" s="22">
        <f t="shared" si="62"/>
        <v>1</v>
      </c>
      <c r="L136" s="17">
        <f t="shared" si="2"/>
        <v>2.2727272727272728E-2</v>
      </c>
    </row>
    <row r="137" spans="1:12">
      <c r="A137" s="416">
        <v>7</v>
      </c>
      <c r="B137" s="195" t="s">
        <v>1602</v>
      </c>
      <c r="C137" s="269">
        <v>269</v>
      </c>
      <c r="D137" s="269">
        <v>136</v>
      </c>
      <c r="E137" s="269">
        <v>246</v>
      </c>
      <c r="F137" s="269">
        <v>132</v>
      </c>
      <c r="G137" s="269">
        <v>245</v>
      </c>
      <c r="H137" s="269">
        <v>132</v>
      </c>
      <c r="I137" s="22">
        <f t="shared" si="61"/>
        <v>-1</v>
      </c>
      <c r="J137" s="144">
        <f t="shared" si="1"/>
        <v>-4.0650406504065045E-3</v>
      </c>
      <c r="K137" s="22">
        <f t="shared" si="62"/>
        <v>0</v>
      </c>
      <c r="L137" s="17">
        <f t="shared" si="2"/>
        <v>0</v>
      </c>
    </row>
    <row r="138" spans="1:12">
      <c r="A138" s="416">
        <v>8</v>
      </c>
      <c r="B138" s="195" t="s">
        <v>1603</v>
      </c>
      <c r="C138" s="269">
        <v>213</v>
      </c>
      <c r="D138" s="269">
        <v>108</v>
      </c>
      <c r="E138" s="269">
        <v>218</v>
      </c>
      <c r="F138" s="269">
        <v>119</v>
      </c>
      <c r="G138" s="269">
        <v>233</v>
      </c>
      <c r="H138" s="269">
        <v>129</v>
      </c>
      <c r="I138" s="22">
        <f t="shared" si="61"/>
        <v>15</v>
      </c>
      <c r="J138" s="144">
        <f t="shared" si="1"/>
        <v>6.8807339449541288E-2</v>
      </c>
      <c r="K138" s="22">
        <f t="shared" si="62"/>
        <v>10</v>
      </c>
      <c r="L138" s="17">
        <f t="shared" si="2"/>
        <v>8.4033613445378158E-2</v>
      </c>
    </row>
    <row r="139" spans="1:12">
      <c r="A139" s="416">
        <v>9</v>
      </c>
      <c r="B139" s="195" t="s">
        <v>1604</v>
      </c>
      <c r="C139" s="269">
        <v>405</v>
      </c>
      <c r="D139" s="269">
        <v>215</v>
      </c>
      <c r="E139" s="269">
        <v>406</v>
      </c>
      <c r="F139" s="269">
        <v>208</v>
      </c>
      <c r="G139" s="269">
        <v>368</v>
      </c>
      <c r="H139" s="269">
        <v>203</v>
      </c>
      <c r="I139" s="22">
        <f t="shared" si="61"/>
        <v>-38</v>
      </c>
      <c r="J139" s="144">
        <f t="shared" si="1"/>
        <v>-9.3596059113300489E-2</v>
      </c>
      <c r="K139" s="22">
        <f t="shared" si="62"/>
        <v>-5</v>
      </c>
      <c r="L139" s="17">
        <f t="shared" si="2"/>
        <v>-2.403846153846154E-2</v>
      </c>
    </row>
    <row r="140" spans="1:12">
      <c r="A140" s="416">
        <v>10</v>
      </c>
      <c r="B140" s="195" t="s">
        <v>1605</v>
      </c>
      <c r="C140" s="269">
        <v>304</v>
      </c>
      <c r="D140" s="269">
        <v>177</v>
      </c>
      <c r="E140" s="269">
        <v>285</v>
      </c>
      <c r="F140" s="269">
        <v>168</v>
      </c>
      <c r="G140" s="269">
        <v>289</v>
      </c>
      <c r="H140" s="269">
        <v>168</v>
      </c>
      <c r="I140" s="22">
        <f t="shared" si="61"/>
        <v>4</v>
      </c>
      <c r="J140" s="144">
        <f t="shared" si="1"/>
        <v>1.4035087719298246E-2</v>
      </c>
      <c r="K140" s="22">
        <f t="shared" si="62"/>
        <v>0</v>
      </c>
      <c r="L140" s="17">
        <f t="shared" si="2"/>
        <v>0</v>
      </c>
    </row>
    <row r="141" spans="1:12">
      <c r="A141" s="416">
        <v>11</v>
      </c>
      <c r="B141" s="195" t="s">
        <v>1606</v>
      </c>
      <c r="C141" s="269">
        <v>273</v>
      </c>
      <c r="D141" s="269">
        <v>149</v>
      </c>
      <c r="E141" s="269">
        <v>260</v>
      </c>
      <c r="F141" s="269">
        <v>150</v>
      </c>
      <c r="G141" s="269">
        <v>261</v>
      </c>
      <c r="H141" s="269">
        <v>144</v>
      </c>
      <c r="I141" s="22">
        <f t="shared" si="61"/>
        <v>1</v>
      </c>
      <c r="J141" s="144">
        <f t="shared" si="1"/>
        <v>3.8461538461538464E-3</v>
      </c>
      <c r="K141" s="22">
        <f t="shared" si="62"/>
        <v>-6</v>
      </c>
      <c r="L141" s="17">
        <f t="shared" si="2"/>
        <v>-0.04</v>
      </c>
    </row>
    <row r="142" spans="1:12">
      <c r="A142" s="416">
        <v>12</v>
      </c>
      <c r="B142" s="195" t="s">
        <v>1607</v>
      </c>
      <c r="C142" s="269">
        <v>185</v>
      </c>
      <c r="D142" s="269">
        <v>111</v>
      </c>
      <c r="E142" s="269">
        <v>177</v>
      </c>
      <c r="F142" s="269">
        <v>110</v>
      </c>
      <c r="G142" s="269">
        <v>178</v>
      </c>
      <c r="H142" s="269">
        <v>102</v>
      </c>
      <c r="I142" s="22">
        <f t="shared" si="61"/>
        <v>1</v>
      </c>
      <c r="J142" s="144">
        <f t="shared" si="1"/>
        <v>5.6497175141242938E-3</v>
      </c>
      <c r="K142" s="22">
        <f t="shared" si="62"/>
        <v>-8</v>
      </c>
      <c r="L142" s="17">
        <f t="shared" si="2"/>
        <v>-7.2727272727272724E-2</v>
      </c>
    </row>
    <row r="143" spans="1:12" s="270" customFormat="1">
      <c r="A143" s="564" t="s">
        <v>1539</v>
      </c>
      <c r="B143" s="564"/>
      <c r="C143" s="39">
        <f t="shared" ref="C143:H143" si="63">SUM(C144:C150)</f>
        <v>3663</v>
      </c>
      <c r="D143" s="39">
        <f t="shared" si="63"/>
        <v>1762</v>
      </c>
      <c r="E143" s="39">
        <f t="shared" si="63"/>
        <v>2708</v>
      </c>
      <c r="F143" s="39">
        <f t="shared" si="63"/>
        <v>1274</v>
      </c>
      <c r="G143" s="39">
        <f t="shared" si="63"/>
        <v>2631</v>
      </c>
      <c r="H143" s="39">
        <f t="shared" si="63"/>
        <v>1261</v>
      </c>
      <c r="I143" s="39">
        <f t="shared" ref="I143" si="64">SUM(I144:I150)</f>
        <v>-77</v>
      </c>
      <c r="J143" s="40">
        <f t="shared" ref="J143:J150" si="65">I143/E143</f>
        <v>-2.843426883308715E-2</v>
      </c>
      <c r="K143" s="39">
        <f>SUM(K144:K150)</f>
        <v>-13</v>
      </c>
      <c r="L143" s="40">
        <f t="shared" ref="L143:L150" si="66">K143/F143</f>
        <v>-1.020408163265306E-2</v>
      </c>
    </row>
    <row r="144" spans="1:12">
      <c r="A144" s="416">
        <v>1</v>
      </c>
      <c r="B144" s="195" t="s">
        <v>1608</v>
      </c>
      <c r="C144" s="268">
        <v>197</v>
      </c>
      <c r="D144" s="268">
        <v>90</v>
      </c>
      <c r="E144" s="268">
        <v>157</v>
      </c>
      <c r="F144" s="268">
        <v>79</v>
      </c>
      <c r="G144" s="268">
        <v>123</v>
      </c>
      <c r="H144" s="268">
        <v>62</v>
      </c>
      <c r="I144" s="22">
        <f t="shared" ref="I144:I150" si="67">G144-E144</f>
        <v>-34</v>
      </c>
      <c r="J144" s="144">
        <f t="shared" si="65"/>
        <v>-0.21656050955414013</v>
      </c>
      <c r="K144" s="22">
        <f t="shared" ref="K144:K150" si="68">H144-F144</f>
        <v>-17</v>
      </c>
      <c r="L144" s="17">
        <f t="shared" si="66"/>
        <v>-0.21518987341772153</v>
      </c>
    </row>
    <row r="145" spans="1:12">
      <c r="A145" s="416">
        <v>2</v>
      </c>
      <c r="B145" s="195" t="s">
        <v>1609</v>
      </c>
      <c r="C145" s="268">
        <v>265</v>
      </c>
      <c r="D145" s="268">
        <v>104</v>
      </c>
      <c r="E145" s="268">
        <v>195</v>
      </c>
      <c r="F145" s="268">
        <v>71</v>
      </c>
      <c r="G145" s="268">
        <v>197</v>
      </c>
      <c r="H145" s="268">
        <v>86</v>
      </c>
      <c r="I145" s="22">
        <f t="shared" si="67"/>
        <v>2</v>
      </c>
      <c r="J145" s="144">
        <f t="shared" si="65"/>
        <v>1.0256410256410256E-2</v>
      </c>
      <c r="K145" s="22">
        <f t="shared" si="68"/>
        <v>15</v>
      </c>
      <c r="L145" s="17">
        <f t="shared" si="66"/>
        <v>0.21126760563380281</v>
      </c>
    </row>
    <row r="146" spans="1:12">
      <c r="A146" s="416">
        <v>3</v>
      </c>
      <c r="B146" s="195" t="s">
        <v>1610</v>
      </c>
      <c r="C146" s="268">
        <v>364</v>
      </c>
      <c r="D146" s="268">
        <v>154</v>
      </c>
      <c r="E146" s="268">
        <v>292</v>
      </c>
      <c r="F146" s="268">
        <v>125</v>
      </c>
      <c r="G146" s="268">
        <v>261</v>
      </c>
      <c r="H146" s="268">
        <v>110</v>
      </c>
      <c r="I146" s="22">
        <f t="shared" si="67"/>
        <v>-31</v>
      </c>
      <c r="J146" s="144">
        <f t="shared" si="65"/>
        <v>-0.10616438356164383</v>
      </c>
      <c r="K146" s="22">
        <f t="shared" si="68"/>
        <v>-15</v>
      </c>
      <c r="L146" s="17">
        <f t="shared" si="66"/>
        <v>-0.12</v>
      </c>
    </row>
    <row r="147" spans="1:12">
      <c r="A147" s="416">
        <v>4</v>
      </c>
      <c r="B147" s="195" t="s">
        <v>1611</v>
      </c>
      <c r="C147" s="268">
        <v>1905</v>
      </c>
      <c r="D147" s="268">
        <v>958</v>
      </c>
      <c r="E147" s="268">
        <v>1366</v>
      </c>
      <c r="F147" s="268">
        <v>659</v>
      </c>
      <c r="G147" s="268">
        <v>1359</v>
      </c>
      <c r="H147" s="268">
        <v>642</v>
      </c>
      <c r="I147" s="22">
        <f t="shared" si="67"/>
        <v>-7</v>
      </c>
      <c r="J147" s="144">
        <f t="shared" si="65"/>
        <v>-5.1244509516837483E-3</v>
      </c>
      <c r="K147" s="22">
        <f t="shared" si="68"/>
        <v>-17</v>
      </c>
      <c r="L147" s="17">
        <f t="shared" si="66"/>
        <v>-2.5796661608497723E-2</v>
      </c>
    </row>
    <row r="148" spans="1:12">
      <c r="A148" s="416">
        <v>5</v>
      </c>
      <c r="B148" s="195" t="s">
        <v>1612</v>
      </c>
      <c r="C148" s="268">
        <v>343</v>
      </c>
      <c r="D148" s="268">
        <v>169</v>
      </c>
      <c r="E148" s="268">
        <v>260</v>
      </c>
      <c r="F148" s="268">
        <v>128</v>
      </c>
      <c r="G148" s="268">
        <v>266</v>
      </c>
      <c r="H148" s="268">
        <v>142</v>
      </c>
      <c r="I148" s="22">
        <f t="shared" si="67"/>
        <v>6</v>
      </c>
      <c r="J148" s="144">
        <f t="shared" si="65"/>
        <v>2.3076923076923078E-2</v>
      </c>
      <c r="K148" s="22">
        <f t="shared" si="68"/>
        <v>14</v>
      </c>
      <c r="L148" s="17">
        <f t="shared" si="66"/>
        <v>0.109375</v>
      </c>
    </row>
    <row r="149" spans="1:12">
      <c r="A149" s="416">
        <v>6</v>
      </c>
      <c r="B149" s="195" t="s">
        <v>1613</v>
      </c>
      <c r="C149" s="268">
        <v>265</v>
      </c>
      <c r="D149" s="268">
        <v>144</v>
      </c>
      <c r="E149" s="268">
        <v>170</v>
      </c>
      <c r="F149" s="268">
        <v>89</v>
      </c>
      <c r="G149" s="268">
        <v>187</v>
      </c>
      <c r="H149" s="268">
        <v>101</v>
      </c>
      <c r="I149" s="22">
        <f t="shared" si="67"/>
        <v>17</v>
      </c>
      <c r="J149" s="144">
        <f t="shared" si="65"/>
        <v>0.1</v>
      </c>
      <c r="K149" s="22">
        <f t="shared" si="68"/>
        <v>12</v>
      </c>
      <c r="L149" s="17">
        <f t="shared" si="66"/>
        <v>0.1348314606741573</v>
      </c>
    </row>
    <row r="150" spans="1:12">
      <c r="A150" s="416">
        <v>7</v>
      </c>
      <c r="B150" s="195" t="s">
        <v>1614</v>
      </c>
      <c r="C150" s="268">
        <v>324</v>
      </c>
      <c r="D150" s="268">
        <v>143</v>
      </c>
      <c r="E150" s="268">
        <v>268</v>
      </c>
      <c r="F150" s="268">
        <v>123</v>
      </c>
      <c r="G150" s="268">
        <v>238</v>
      </c>
      <c r="H150" s="268">
        <v>118</v>
      </c>
      <c r="I150" s="22">
        <f t="shared" si="67"/>
        <v>-30</v>
      </c>
      <c r="J150" s="144">
        <f t="shared" si="65"/>
        <v>-0.11194029850746269</v>
      </c>
      <c r="K150" s="22">
        <f t="shared" si="68"/>
        <v>-5</v>
      </c>
      <c r="L150" s="17">
        <f t="shared" si="66"/>
        <v>-4.065040650406504E-2</v>
      </c>
    </row>
    <row r="151" spans="1:12" s="270" customFormat="1">
      <c r="A151" s="564" t="s">
        <v>1507</v>
      </c>
      <c r="B151" s="564"/>
      <c r="C151" s="39">
        <f t="shared" ref="C151:F151" si="69">SUM(C152:C157)</f>
        <v>2517</v>
      </c>
      <c r="D151" s="39">
        <f t="shared" si="69"/>
        <v>1368</v>
      </c>
      <c r="E151" s="39">
        <f t="shared" si="69"/>
        <v>2537</v>
      </c>
      <c r="F151" s="39">
        <f t="shared" si="69"/>
        <v>1427</v>
      </c>
      <c r="G151" s="39">
        <f t="shared" ref="G151:I151" si="70">SUM(G152:G157)</f>
        <v>2311</v>
      </c>
      <c r="H151" s="39">
        <f t="shared" si="70"/>
        <v>1309</v>
      </c>
      <c r="I151" s="39">
        <f t="shared" si="70"/>
        <v>-226</v>
      </c>
      <c r="J151" s="40">
        <f t="shared" si="1"/>
        <v>-8.9081592432006307E-2</v>
      </c>
      <c r="K151" s="39">
        <f>SUM(K152:K157)</f>
        <v>-118</v>
      </c>
      <c r="L151" s="40">
        <f t="shared" si="2"/>
        <v>-8.2690960056061663E-2</v>
      </c>
    </row>
    <row r="152" spans="1:12">
      <c r="A152" s="416">
        <v>1</v>
      </c>
      <c r="B152" s="195" t="s">
        <v>1615</v>
      </c>
      <c r="C152" s="268">
        <v>290</v>
      </c>
      <c r="D152" s="268">
        <v>159</v>
      </c>
      <c r="E152" s="268">
        <v>289</v>
      </c>
      <c r="F152" s="268">
        <v>155</v>
      </c>
      <c r="G152" s="268">
        <v>286</v>
      </c>
      <c r="H152" s="268">
        <v>150</v>
      </c>
      <c r="I152" s="22">
        <f t="shared" ref="I152:I157" si="71">G152-E152</f>
        <v>-3</v>
      </c>
      <c r="J152" s="144">
        <f t="shared" si="1"/>
        <v>-1.0380622837370242E-2</v>
      </c>
      <c r="K152" s="22">
        <f t="shared" ref="K152:K157" si="72">H152-F152</f>
        <v>-5</v>
      </c>
      <c r="L152" s="17">
        <f t="shared" si="2"/>
        <v>-3.2258064516129031E-2</v>
      </c>
    </row>
    <row r="153" spans="1:12">
      <c r="A153" s="416">
        <v>2</v>
      </c>
      <c r="B153" s="195" t="s">
        <v>1616</v>
      </c>
      <c r="C153" s="268">
        <v>329</v>
      </c>
      <c r="D153" s="268">
        <v>179</v>
      </c>
      <c r="E153" s="268">
        <v>317</v>
      </c>
      <c r="F153" s="268">
        <v>184</v>
      </c>
      <c r="G153" s="268">
        <v>311</v>
      </c>
      <c r="H153" s="268">
        <v>184</v>
      </c>
      <c r="I153" s="22">
        <f t="shared" si="71"/>
        <v>-6</v>
      </c>
      <c r="J153" s="144">
        <f t="shared" si="1"/>
        <v>-1.8927444794952682E-2</v>
      </c>
      <c r="K153" s="22">
        <f t="shared" si="72"/>
        <v>0</v>
      </c>
      <c r="L153" s="17">
        <f t="shared" si="2"/>
        <v>0</v>
      </c>
    </row>
    <row r="154" spans="1:12">
      <c r="A154" s="416">
        <v>3</v>
      </c>
      <c r="B154" s="195" t="s">
        <v>1617</v>
      </c>
      <c r="C154" s="268">
        <v>462</v>
      </c>
      <c r="D154" s="268">
        <v>254</v>
      </c>
      <c r="E154" s="268">
        <v>512</v>
      </c>
      <c r="F154" s="268">
        <v>296</v>
      </c>
      <c r="G154" s="268">
        <v>429</v>
      </c>
      <c r="H154" s="268">
        <v>253</v>
      </c>
      <c r="I154" s="22">
        <f t="shared" si="71"/>
        <v>-83</v>
      </c>
      <c r="J154" s="144">
        <f t="shared" si="1"/>
        <v>-0.162109375</v>
      </c>
      <c r="K154" s="22">
        <f t="shared" si="72"/>
        <v>-43</v>
      </c>
      <c r="L154" s="17">
        <f t="shared" si="2"/>
        <v>-0.14527027027027026</v>
      </c>
    </row>
    <row r="155" spans="1:12">
      <c r="A155" s="416">
        <v>4</v>
      </c>
      <c r="B155" s="195" t="s">
        <v>1618</v>
      </c>
      <c r="C155" s="268">
        <v>226</v>
      </c>
      <c r="D155" s="268">
        <v>133</v>
      </c>
      <c r="E155" s="268">
        <v>233</v>
      </c>
      <c r="F155" s="268">
        <v>145</v>
      </c>
      <c r="G155" s="268">
        <v>211</v>
      </c>
      <c r="H155" s="268">
        <v>141</v>
      </c>
      <c r="I155" s="22">
        <f t="shared" si="71"/>
        <v>-22</v>
      </c>
      <c r="J155" s="144">
        <f t="shared" si="1"/>
        <v>-9.4420600858369105E-2</v>
      </c>
      <c r="K155" s="22">
        <f t="shared" si="72"/>
        <v>-4</v>
      </c>
      <c r="L155" s="17">
        <f t="shared" si="2"/>
        <v>-2.7586206896551724E-2</v>
      </c>
    </row>
    <row r="156" spans="1:12">
      <c r="A156" s="416">
        <v>5</v>
      </c>
      <c r="B156" s="196" t="s">
        <v>1619</v>
      </c>
      <c r="C156" s="268">
        <v>248</v>
      </c>
      <c r="D156" s="268">
        <v>113</v>
      </c>
      <c r="E156" s="268">
        <v>229</v>
      </c>
      <c r="F156" s="268">
        <v>102</v>
      </c>
      <c r="G156" s="268">
        <v>202</v>
      </c>
      <c r="H156" s="268">
        <v>93</v>
      </c>
      <c r="I156" s="22">
        <f t="shared" si="71"/>
        <v>-27</v>
      </c>
      <c r="J156" s="144">
        <f t="shared" si="1"/>
        <v>-0.11790393013100436</v>
      </c>
      <c r="K156" s="22">
        <f t="shared" si="72"/>
        <v>-9</v>
      </c>
      <c r="L156" s="17">
        <f t="shared" si="2"/>
        <v>-8.8235294117647065E-2</v>
      </c>
    </row>
    <row r="157" spans="1:12">
      <c r="A157" s="416">
        <v>6</v>
      </c>
      <c r="B157" s="73" t="s">
        <v>1620</v>
      </c>
      <c r="C157" s="268">
        <v>962</v>
      </c>
      <c r="D157" s="268">
        <v>530</v>
      </c>
      <c r="E157" s="268">
        <v>957</v>
      </c>
      <c r="F157" s="268">
        <v>545</v>
      </c>
      <c r="G157" s="268">
        <v>872</v>
      </c>
      <c r="H157" s="268">
        <v>488</v>
      </c>
      <c r="I157" s="22">
        <f t="shared" si="71"/>
        <v>-85</v>
      </c>
      <c r="J157" s="144">
        <f t="shared" si="1"/>
        <v>-8.8819226750261229E-2</v>
      </c>
      <c r="K157" s="22">
        <f t="shared" si="72"/>
        <v>-57</v>
      </c>
      <c r="L157" s="17">
        <f t="shared" si="2"/>
        <v>-0.10458715596330276</v>
      </c>
    </row>
    <row r="158" spans="1:12" s="270" customFormat="1" ht="15.75" customHeight="1">
      <c r="A158" s="431" t="s">
        <v>1558</v>
      </c>
      <c r="B158" s="431"/>
      <c r="C158" s="251">
        <f t="shared" ref="C158:D158" si="73">C159+C170+C183+C195+C203</f>
        <v>17394</v>
      </c>
      <c r="D158" s="251">
        <f t="shared" si="73"/>
        <v>8931</v>
      </c>
      <c r="E158" s="251">
        <f>E159+E170+E183+E195+E203</f>
        <v>16460</v>
      </c>
      <c r="F158" s="251">
        <f t="shared" ref="F158:K158" si="74">F159+F170+F183+F195+F203</f>
        <v>8518</v>
      </c>
      <c r="G158" s="251">
        <f t="shared" si="74"/>
        <v>14903</v>
      </c>
      <c r="H158" s="251">
        <f t="shared" si="74"/>
        <v>7902</v>
      </c>
      <c r="I158" s="251">
        <f t="shared" si="74"/>
        <v>-1557</v>
      </c>
      <c r="J158" s="252">
        <f t="shared" si="1"/>
        <v>-9.4592952612393685E-2</v>
      </c>
      <c r="K158" s="251">
        <f t="shared" si="74"/>
        <v>-616</v>
      </c>
      <c r="L158" s="252">
        <f t="shared" si="2"/>
        <v>-7.2317445409720585E-2</v>
      </c>
    </row>
    <row r="159" spans="1:12" s="270" customFormat="1">
      <c r="A159" s="564" t="s">
        <v>1508</v>
      </c>
      <c r="B159" s="564"/>
      <c r="C159" s="39">
        <f>SUM(C160:C169)</f>
        <v>3454</v>
      </c>
      <c r="D159" s="39">
        <f t="shared" ref="D159:K159" si="75">SUM(D160:D169)</f>
        <v>1590</v>
      </c>
      <c r="E159" s="39">
        <f t="shared" si="75"/>
        <v>3463</v>
      </c>
      <c r="F159" s="39">
        <f t="shared" si="75"/>
        <v>1573</v>
      </c>
      <c r="G159" s="39">
        <f t="shared" si="75"/>
        <v>3168</v>
      </c>
      <c r="H159" s="39">
        <f t="shared" si="75"/>
        <v>1497</v>
      </c>
      <c r="I159" s="39">
        <f t="shared" si="75"/>
        <v>-295</v>
      </c>
      <c r="J159" s="40">
        <f t="shared" si="1"/>
        <v>-8.5186254692463187E-2</v>
      </c>
      <c r="K159" s="39">
        <f t="shared" si="75"/>
        <v>-76</v>
      </c>
      <c r="L159" s="40">
        <f t="shared" si="2"/>
        <v>-4.831532104259377E-2</v>
      </c>
    </row>
    <row r="160" spans="1:12">
      <c r="A160" s="416">
        <v>1</v>
      </c>
      <c r="B160" s="195" t="s">
        <v>1621</v>
      </c>
      <c r="C160" s="268">
        <v>733</v>
      </c>
      <c r="D160" s="268">
        <v>345</v>
      </c>
      <c r="E160" s="268">
        <v>759</v>
      </c>
      <c r="F160" s="268">
        <v>347</v>
      </c>
      <c r="G160" s="268">
        <v>685</v>
      </c>
      <c r="H160" s="268">
        <v>326</v>
      </c>
      <c r="I160" s="22">
        <f t="shared" ref="I160:I169" si="76">G160-E160</f>
        <v>-74</v>
      </c>
      <c r="J160" s="144">
        <f t="shared" si="1"/>
        <v>-9.7496706192358368E-2</v>
      </c>
      <c r="K160" s="22">
        <f t="shared" ref="K160:K169" si="77">H160-F160</f>
        <v>-21</v>
      </c>
      <c r="L160" s="17">
        <f t="shared" si="2"/>
        <v>-6.0518731988472622E-2</v>
      </c>
    </row>
    <row r="161" spans="1:12">
      <c r="A161" s="416">
        <v>2</v>
      </c>
      <c r="B161" s="195" t="s">
        <v>1622</v>
      </c>
      <c r="C161" s="268">
        <v>223</v>
      </c>
      <c r="D161" s="268">
        <v>105</v>
      </c>
      <c r="E161" s="268">
        <v>223</v>
      </c>
      <c r="F161" s="268">
        <v>103</v>
      </c>
      <c r="G161" s="268">
        <v>212</v>
      </c>
      <c r="H161" s="268">
        <v>97</v>
      </c>
      <c r="I161" s="22">
        <f t="shared" si="76"/>
        <v>-11</v>
      </c>
      <c r="J161" s="144">
        <f t="shared" si="1"/>
        <v>-4.9327354260089683E-2</v>
      </c>
      <c r="K161" s="22">
        <f t="shared" si="77"/>
        <v>-6</v>
      </c>
      <c r="L161" s="17">
        <f t="shared" si="2"/>
        <v>-5.8252427184466021E-2</v>
      </c>
    </row>
    <row r="162" spans="1:12">
      <c r="A162" s="416">
        <v>3</v>
      </c>
      <c r="B162" s="195" t="s">
        <v>1623</v>
      </c>
      <c r="C162" s="268">
        <v>342</v>
      </c>
      <c r="D162" s="268">
        <v>154</v>
      </c>
      <c r="E162" s="268">
        <v>355</v>
      </c>
      <c r="F162" s="268">
        <v>158</v>
      </c>
      <c r="G162" s="268">
        <v>330</v>
      </c>
      <c r="H162" s="268">
        <v>155</v>
      </c>
      <c r="I162" s="22">
        <f t="shared" si="76"/>
        <v>-25</v>
      </c>
      <c r="J162" s="144">
        <f t="shared" si="1"/>
        <v>-7.0422535211267609E-2</v>
      </c>
      <c r="K162" s="22">
        <f t="shared" si="77"/>
        <v>-3</v>
      </c>
      <c r="L162" s="17">
        <f t="shared" si="2"/>
        <v>-1.8987341772151899E-2</v>
      </c>
    </row>
    <row r="163" spans="1:12">
      <c r="A163" s="416">
        <v>4</v>
      </c>
      <c r="B163" s="195" t="s">
        <v>1624</v>
      </c>
      <c r="C163" s="268">
        <v>539</v>
      </c>
      <c r="D163" s="268">
        <v>253</v>
      </c>
      <c r="E163" s="268">
        <v>516</v>
      </c>
      <c r="F163" s="268">
        <v>231</v>
      </c>
      <c r="G163" s="268">
        <v>470</v>
      </c>
      <c r="H163" s="268">
        <v>229</v>
      </c>
      <c r="I163" s="22">
        <f t="shared" si="76"/>
        <v>-46</v>
      </c>
      <c r="J163" s="144">
        <f t="shared" si="1"/>
        <v>-8.9147286821705432E-2</v>
      </c>
      <c r="K163" s="22">
        <f t="shared" si="77"/>
        <v>-2</v>
      </c>
      <c r="L163" s="17">
        <f t="shared" si="2"/>
        <v>-8.658008658008658E-3</v>
      </c>
    </row>
    <row r="164" spans="1:12">
      <c r="A164" s="416">
        <v>5</v>
      </c>
      <c r="B164" s="195" t="s">
        <v>1625</v>
      </c>
      <c r="C164" s="268">
        <v>129</v>
      </c>
      <c r="D164" s="268">
        <v>55</v>
      </c>
      <c r="E164" s="268">
        <v>130</v>
      </c>
      <c r="F164" s="268">
        <v>58</v>
      </c>
      <c r="G164" s="268">
        <v>106</v>
      </c>
      <c r="H164" s="268">
        <v>49</v>
      </c>
      <c r="I164" s="22">
        <f t="shared" si="76"/>
        <v>-24</v>
      </c>
      <c r="J164" s="144">
        <f t="shared" si="1"/>
        <v>-0.18461538461538463</v>
      </c>
      <c r="K164" s="22">
        <f t="shared" si="77"/>
        <v>-9</v>
      </c>
      <c r="L164" s="17">
        <f t="shared" si="2"/>
        <v>-0.15517241379310345</v>
      </c>
    </row>
    <row r="165" spans="1:12">
      <c r="A165" s="416">
        <v>6</v>
      </c>
      <c r="B165" s="195" t="s">
        <v>1626</v>
      </c>
      <c r="C165" s="268">
        <v>448</v>
      </c>
      <c r="D165" s="268">
        <v>216</v>
      </c>
      <c r="E165" s="268">
        <v>445</v>
      </c>
      <c r="F165" s="268">
        <v>207</v>
      </c>
      <c r="G165" s="268">
        <v>413</v>
      </c>
      <c r="H165" s="268">
        <v>201</v>
      </c>
      <c r="I165" s="22">
        <f t="shared" si="76"/>
        <v>-32</v>
      </c>
      <c r="J165" s="144">
        <f t="shared" si="1"/>
        <v>-7.1910112359550568E-2</v>
      </c>
      <c r="K165" s="22">
        <f t="shared" si="77"/>
        <v>-6</v>
      </c>
      <c r="L165" s="17">
        <f t="shared" si="2"/>
        <v>-2.8985507246376812E-2</v>
      </c>
    </row>
    <row r="166" spans="1:12">
      <c r="A166" s="416">
        <v>7</v>
      </c>
      <c r="B166" s="195" t="s">
        <v>1627</v>
      </c>
      <c r="C166" s="268">
        <v>363</v>
      </c>
      <c r="D166" s="268">
        <v>178</v>
      </c>
      <c r="E166" s="268">
        <v>348</v>
      </c>
      <c r="F166" s="268">
        <v>166</v>
      </c>
      <c r="G166" s="268">
        <v>317</v>
      </c>
      <c r="H166" s="268">
        <v>158</v>
      </c>
      <c r="I166" s="22">
        <f t="shared" si="76"/>
        <v>-31</v>
      </c>
      <c r="J166" s="144">
        <f t="shared" si="1"/>
        <v>-8.9080459770114945E-2</v>
      </c>
      <c r="K166" s="22">
        <f t="shared" si="77"/>
        <v>-8</v>
      </c>
      <c r="L166" s="17">
        <f t="shared" si="2"/>
        <v>-4.8192771084337352E-2</v>
      </c>
    </row>
    <row r="167" spans="1:12">
      <c r="A167" s="416">
        <v>8</v>
      </c>
      <c r="B167" s="195" t="s">
        <v>1628</v>
      </c>
      <c r="C167" s="268">
        <v>207</v>
      </c>
      <c r="D167" s="268">
        <v>88</v>
      </c>
      <c r="E167" s="268">
        <v>202</v>
      </c>
      <c r="F167" s="268">
        <v>94</v>
      </c>
      <c r="G167" s="268">
        <v>183</v>
      </c>
      <c r="H167" s="268">
        <v>80</v>
      </c>
      <c r="I167" s="22">
        <f t="shared" si="76"/>
        <v>-19</v>
      </c>
      <c r="J167" s="144">
        <f t="shared" si="1"/>
        <v>-9.405940594059406E-2</v>
      </c>
      <c r="K167" s="22">
        <f t="shared" si="77"/>
        <v>-14</v>
      </c>
      <c r="L167" s="17">
        <f t="shared" si="2"/>
        <v>-0.14893617021276595</v>
      </c>
    </row>
    <row r="168" spans="1:12">
      <c r="A168" s="416">
        <v>9</v>
      </c>
      <c r="B168" s="195" t="s">
        <v>1629</v>
      </c>
      <c r="C168" s="268">
        <v>213</v>
      </c>
      <c r="D168" s="268">
        <v>84</v>
      </c>
      <c r="E168" s="268">
        <v>206</v>
      </c>
      <c r="F168" s="268">
        <v>83</v>
      </c>
      <c r="G168" s="268">
        <v>205</v>
      </c>
      <c r="H168" s="268">
        <v>83</v>
      </c>
      <c r="I168" s="22">
        <f t="shared" si="76"/>
        <v>-1</v>
      </c>
      <c r="J168" s="144">
        <f t="shared" si="1"/>
        <v>-4.8543689320388345E-3</v>
      </c>
      <c r="K168" s="22">
        <f t="shared" si="77"/>
        <v>0</v>
      </c>
      <c r="L168" s="17">
        <f t="shared" si="2"/>
        <v>0</v>
      </c>
    </row>
    <row r="169" spans="1:12">
      <c r="A169" s="416">
        <v>10</v>
      </c>
      <c r="B169" s="195" t="s">
        <v>1630</v>
      </c>
      <c r="C169" s="268">
        <v>257</v>
      </c>
      <c r="D169" s="268">
        <v>112</v>
      </c>
      <c r="E169" s="268">
        <v>279</v>
      </c>
      <c r="F169" s="268">
        <v>126</v>
      </c>
      <c r="G169" s="268">
        <v>247</v>
      </c>
      <c r="H169" s="268">
        <v>119</v>
      </c>
      <c r="I169" s="22">
        <f t="shared" si="76"/>
        <v>-32</v>
      </c>
      <c r="J169" s="144">
        <f t="shared" si="1"/>
        <v>-0.11469534050179211</v>
      </c>
      <c r="K169" s="22">
        <f t="shared" si="77"/>
        <v>-7</v>
      </c>
      <c r="L169" s="17">
        <f t="shared" si="2"/>
        <v>-5.5555555555555552E-2</v>
      </c>
    </row>
    <row r="170" spans="1:12" s="270" customFormat="1">
      <c r="A170" s="564" t="s">
        <v>479</v>
      </c>
      <c r="B170" s="564"/>
      <c r="C170" s="39">
        <f>SUM(C171:C182)</f>
        <v>6851</v>
      </c>
      <c r="D170" s="39">
        <f t="shared" ref="D170:K170" si="78">SUM(D171:D182)</f>
        <v>3530</v>
      </c>
      <c r="E170" s="39">
        <f t="shared" si="78"/>
        <v>6477</v>
      </c>
      <c r="F170" s="39">
        <f t="shared" si="78"/>
        <v>3365</v>
      </c>
      <c r="G170" s="39">
        <f t="shared" si="78"/>
        <v>5791</v>
      </c>
      <c r="H170" s="39">
        <f t="shared" si="78"/>
        <v>3130</v>
      </c>
      <c r="I170" s="39">
        <f t="shared" si="78"/>
        <v>-686</v>
      </c>
      <c r="J170" s="40">
        <f t="shared" si="1"/>
        <v>-0.105913231434306</v>
      </c>
      <c r="K170" s="39">
        <f t="shared" si="78"/>
        <v>-235</v>
      </c>
      <c r="L170" s="40">
        <f t="shared" si="2"/>
        <v>-6.9836552748885589E-2</v>
      </c>
    </row>
    <row r="171" spans="1:12">
      <c r="A171" s="416">
        <v>1</v>
      </c>
      <c r="B171" s="195" t="s">
        <v>1631</v>
      </c>
      <c r="C171" s="268">
        <v>2827</v>
      </c>
      <c r="D171" s="268">
        <v>1474</v>
      </c>
      <c r="E171" s="268">
        <v>2635</v>
      </c>
      <c r="F171" s="268">
        <v>1389</v>
      </c>
      <c r="G171" s="268">
        <v>2388</v>
      </c>
      <c r="H171" s="268">
        <v>1307</v>
      </c>
      <c r="I171" s="22">
        <f>G171-E171</f>
        <v>-247</v>
      </c>
      <c r="J171" s="144">
        <f t="shared" si="1"/>
        <v>-9.3738140417457302E-2</v>
      </c>
      <c r="K171" s="22">
        <f>H171-F171</f>
        <v>-82</v>
      </c>
      <c r="L171" s="17">
        <f t="shared" si="2"/>
        <v>-5.9035277177825772E-2</v>
      </c>
    </row>
    <row r="172" spans="1:12">
      <c r="A172" s="416">
        <v>2</v>
      </c>
      <c r="B172" s="195" t="s">
        <v>1632</v>
      </c>
      <c r="C172" s="268">
        <v>278</v>
      </c>
      <c r="D172" s="268">
        <v>121</v>
      </c>
      <c r="E172" s="268">
        <v>278</v>
      </c>
      <c r="F172" s="268">
        <v>119</v>
      </c>
      <c r="G172" s="268">
        <v>240</v>
      </c>
      <c r="H172" s="268">
        <v>117</v>
      </c>
      <c r="I172" s="22">
        <f t="shared" ref="I172:I182" si="79">G172-E172</f>
        <v>-38</v>
      </c>
      <c r="J172" s="144">
        <f t="shared" si="1"/>
        <v>-0.1366906474820144</v>
      </c>
      <c r="K172" s="22">
        <f t="shared" ref="K172:K182" si="80">H172-F172</f>
        <v>-2</v>
      </c>
      <c r="L172" s="17">
        <f t="shared" si="2"/>
        <v>-1.680672268907563E-2</v>
      </c>
    </row>
    <row r="173" spans="1:12">
      <c r="A173" s="416">
        <v>3</v>
      </c>
      <c r="B173" s="195" t="s">
        <v>1633</v>
      </c>
      <c r="C173" s="268">
        <v>103</v>
      </c>
      <c r="D173" s="268">
        <v>54</v>
      </c>
      <c r="E173" s="268">
        <v>98</v>
      </c>
      <c r="F173" s="268">
        <v>54</v>
      </c>
      <c r="G173" s="268">
        <v>80</v>
      </c>
      <c r="H173" s="268">
        <v>47</v>
      </c>
      <c r="I173" s="22">
        <f t="shared" si="79"/>
        <v>-18</v>
      </c>
      <c r="J173" s="144">
        <f t="shared" si="1"/>
        <v>-0.18367346938775511</v>
      </c>
      <c r="K173" s="22">
        <f t="shared" si="80"/>
        <v>-7</v>
      </c>
      <c r="L173" s="17">
        <f t="shared" si="2"/>
        <v>-0.12962962962962962</v>
      </c>
    </row>
    <row r="174" spans="1:12">
      <c r="A174" s="416">
        <v>4</v>
      </c>
      <c r="B174" s="195" t="s">
        <v>1634</v>
      </c>
      <c r="C174" s="268">
        <v>168</v>
      </c>
      <c r="D174" s="268">
        <v>85</v>
      </c>
      <c r="E174" s="268">
        <v>129</v>
      </c>
      <c r="F174" s="268">
        <v>70</v>
      </c>
      <c r="G174" s="268">
        <v>113</v>
      </c>
      <c r="H174" s="268">
        <v>64</v>
      </c>
      <c r="I174" s="22">
        <f t="shared" si="79"/>
        <v>-16</v>
      </c>
      <c r="J174" s="144">
        <f t="shared" si="1"/>
        <v>-0.12403100775193798</v>
      </c>
      <c r="K174" s="22">
        <f t="shared" si="80"/>
        <v>-6</v>
      </c>
      <c r="L174" s="17">
        <f t="shared" si="2"/>
        <v>-8.5714285714285715E-2</v>
      </c>
    </row>
    <row r="175" spans="1:12">
      <c r="A175" s="416">
        <v>5</v>
      </c>
      <c r="B175" s="195" t="s">
        <v>1635</v>
      </c>
      <c r="C175" s="268">
        <v>375</v>
      </c>
      <c r="D175" s="268">
        <v>185</v>
      </c>
      <c r="E175" s="268">
        <v>354</v>
      </c>
      <c r="F175" s="268">
        <v>166</v>
      </c>
      <c r="G175" s="268">
        <v>334</v>
      </c>
      <c r="H175" s="268">
        <v>168</v>
      </c>
      <c r="I175" s="22">
        <f t="shared" si="79"/>
        <v>-20</v>
      </c>
      <c r="J175" s="144">
        <f t="shared" si="1"/>
        <v>-5.6497175141242938E-2</v>
      </c>
      <c r="K175" s="22">
        <f t="shared" si="80"/>
        <v>2</v>
      </c>
      <c r="L175" s="17">
        <f t="shared" si="2"/>
        <v>1.2048192771084338E-2</v>
      </c>
    </row>
    <row r="176" spans="1:12">
      <c r="A176" s="416">
        <v>6</v>
      </c>
      <c r="B176" s="195" t="s">
        <v>1636</v>
      </c>
      <c r="C176" s="268">
        <v>364</v>
      </c>
      <c r="D176" s="268">
        <v>196</v>
      </c>
      <c r="E176" s="268">
        <v>367</v>
      </c>
      <c r="F176" s="268">
        <v>206</v>
      </c>
      <c r="G176" s="268">
        <v>325</v>
      </c>
      <c r="H176" s="268">
        <v>182</v>
      </c>
      <c r="I176" s="22">
        <f t="shared" si="79"/>
        <v>-42</v>
      </c>
      <c r="J176" s="144">
        <f t="shared" si="1"/>
        <v>-0.11444141689373297</v>
      </c>
      <c r="K176" s="22">
        <f t="shared" si="80"/>
        <v>-24</v>
      </c>
      <c r="L176" s="17">
        <f t="shared" si="2"/>
        <v>-0.11650485436893204</v>
      </c>
    </row>
    <row r="177" spans="1:12">
      <c r="A177" s="416">
        <v>7</v>
      </c>
      <c r="B177" s="195" t="s">
        <v>1637</v>
      </c>
      <c r="C177" s="268">
        <v>505</v>
      </c>
      <c r="D177" s="268">
        <v>265</v>
      </c>
      <c r="E177" s="268">
        <v>456</v>
      </c>
      <c r="F177" s="268">
        <v>238</v>
      </c>
      <c r="G177" s="268">
        <v>394</v>
      </c>
      <c r="H177" s="268">
        <v>214</v>
      </c>
      <c r="I177" s="22">
        <f t="shared" si="79"/>
        <v>-62</v>
      </c>
      <c r="J177" s="144">
        <f t="shared" si="1"/>
        <v>-0.13596491228070176</v>
      </c>
      <c r="K177" s="22">
        <f t="shared" si="80"/>
        <v>-24</v>
      </c>
      <c r="L177" s="17">
        <f t="shared" si="2"/>
        <v>-0.10084033613445378</v>
      </c>
    </row>
    <row r="178" spans="1:12">
      <c r="A178" s="416">
        <v>8</v>
      </c>
      <c r="B178" s="195" t="s">
        <v>1638</v>
      </c>
      <c r="C178" s="268">
        <v>363</v>
      </c>
      <c r="D178" s="268">
        <v>207</v>
      </c>
      <c r="E178" s="268">
        <v>354</v>
      </c>
      <c r="F178" s="268">
        <v>188</v>
      </c>
      <c r="G178" s="268">
        <v>336</v>
      </c>
      <c r="H178" s="268">
        <v>194</v>
      </c>
      <c r="I178" s="22">
        <f t="shared" si="79"/>
        <v>-18</v>
      </c>
      <c r="J178" s="144">
        <f t="shared" si="1"/>
        <v>-5.0847457627118647E-2</v>
      </c>
      <c r="K178" s="22">
        <f t="shared" si="80"/>
        <v>6</v>
      </c>
      <c r="L178" s="17">
        <f t="shared" si="2"/>
        <v>3.1914893617021274E-2</v>
      </c>
    </row>
    <row r="179" spans="1:12">
      <c r="A179" s="416">
        <v>9</v>
      </c>
      <c r="B179" s="195" t="s">
        <v>1639</v>
      </c>
      <c r="C179" s="268">
        <v>561</v>
      </c>
      <c r="D179" s="268">
        <v>282</v>
      </c>
      <c r="E179" s="268">
        <v>566</v>
      </c>
      <c r="F179" s="268">
        <v>288</v>
      </c>
      <c r="G179" s="268">
        <v>475</v>
      </c>
      <c r="H179" s="268">
        <v>257</v>
      </c>
      <c r="I179" s="22">
        <f t="shared" si="79"/>
        <v>-91</v>
      </c>
      <c r="J179" s="144">
        <f t="shared" ref="J179:J242" si="81">I179/E179</f>
        <v>-0.16077738515901061</v>
      </c>
      <c r="K179" s="22">
        <f t="shared" si="80"/>
        <v>-31</v>
      </c>
      <c r="L179" s="17">
        <f t="shared" ref="L179:L242" si="82">K179/F179</f>
        <v>-0.1076388888888889</v>
      </c>
    </row>
    <row r="180" spans="1:12">
      <c r="A180" s="416">
        <v>10</v>
      </c>
      <c r="B180" s="195" t="s">
        <v>1640</v>
      </c>
      <c r="C180" s="268">
        <v>611</v>
      </c>
      <c r="D180" s="268">
        <v>296</v>
      </c>
      <c r="E180" s="268">
        <v>604</v>
      </c>
      <c r="F180" s="268">
        <v>307</v>
      </c>
      <c r="G180" s="268">
        <v>559</v>
      </c>
      <c r="H180" s="268">
        <v>291</v>
      </c>
      <c r="I180" s="22">
        <f t="shared" si="79"/>
        <v>-45</v>
      </c>
      <c r="J180" s="144">
        <f t="shared" si="81"/>
        <v>-7.4503311258278151E-2</v>
      </c>
      <c r="K180" s="22">
        <f t="shared" si="80"/>
        <v>-16</v>
      </c>
      <c r="L180" s="17">
        <f t="shared" si="82"/>
        <v>-5.2117263843648211E-2</v>
      </c>
    </row>
    <row r="181" spans="1:12">
      <c r="A181" s="416">
        <v>11</v>
      </c>
      <c r="B181" s="195" t="s">
        <v>1641</v>
      </c>
      <c r="C181" s="268">
        <v>494</v>
      </c>
      <c r="D181" s="268">
        <v>256</v>
      </c>
      <c r="E181" s="268">
        <v>469</v>
      </c>
      <c r="F181" s="268">
        <v>242</v>
      </c>
      <c r="G181" s="268">
        <v>400</v>
      </c>
      <c r="H181" s="268">
        <v>200</v>
      </c>
      <c r="I181" s="22">
        <f t="shared" si="79"/>
        <v>-69</v>
      </c>
      <c r="J181" s="144">
        <f t="shared" si="81"/>
        <v>-0.14712153518123666</v>
      </c>
      <c r="K181" s="22">
        <f t="shared" si="80"/>
        <v>-42</v>
      </c>
      <c r="L181" s="17">
        <f t="shared" si="82"/>
        <v>-0.17355371900826447</v>
      </c>
    </row>
    <row r="182" spans="1:12">
      <c r="A182" s="416">
        <v>12</v>
      </c>
      <c r="B182" s="195" t="s">
        <v>1642</v>
      </c>
      <c r="C182" s="268">
        <v>202</v>
      </c>
      <c r="D182" s="268">
        <v>109</v>
      </c>
      <c r="E182" s="268">
        <v>167</v>
      </c>
      <c r="F182" s="268">
        <v>98</v>
      </c>
      <c r="G182" s="268">
        <v>147</v>
      </c>
      <c r="H182" s="268">
        <v>89</v>
      </c>
      <c r="I182" s="22">
        <f t="shared" si="79"/>
        <v>-20</v>
      </c>
      <c r="J182" s="144">
        <f t="shared" si="81"/>
        <v>-0.11976047904191617</v>
      </c>
      <c r="K182" s="22">
        <f t="shared" si="80"/>
        <v>-9</v>
      </c>
      <c r="L182" s="17">
        <f t="shared" si="82"/>
        <v>-9.1836734693877556E-2</v>
      </c>
    </row>
    <row r="183" spans="1:12" s="270" customFormat="1">
      <c r="A183" s="564" t="s">
        <v>1509</v>
      </c>
      <c r="B183" s="564"/>
      <c r="C183" s="39">
        <f>SUM(C184:C194)</f>
        <v>3141</v>
      </c>
      <c r="D183" s="39">
        <f t="shared" ref="D183:K183" si="83">SUM(D184:D194)</f>
        <v>1666</v>
      </c>
      <c r="E183" s="39">
        <f t="shared" si="83"/>
        <v>2836</v>
      </c>
      <c r="F183" s="39">
        <f t="shared" si="83"/>
        <v>1528</v>
      </c>
      <c r="G183" s="39">
        <f t="shared" si="83"/>
        <v>2710</v>
      </c>
      <c r="H183" s="39">
        <f t="shared" si="83"/>
        <v>1466</v>
      </c>
      <c r="I183" s="39">
        <f t="shared" si="83"/>
        <v>-126</v>
      </c>
      <c r="J183" s="40">
        <f t="shared" si="81"/>
        <v>-4.4428772919605078E-2</v>
      </c>
      <c r="K183" s="39">
        <f t="shared" si="83"/>
        <v>-62</v>
      </c>
      <c r="L183" s="40">
        <f t="shared" si="82"/>
        <v>-4.0575916230366493E-2</v>
      </c>
    </row>
    <row r="184" spans="1:12">
      <c r="A184" s="416">
        <v>1</v>
      </c>
      <c r="B184" s="195" t="s">
        <v>1643</v>
      </c>
      <c r="C184" s="268">
        <v>1131</v>
      </c>
      <c r="D184" s="268">
        <v>595</v>
      </c>
      <c r="E184" s="268">
        <v>1017</v>
      </c>
      <c r="F184" s="268">
        <v>540</v>
      </c>
      <c r="G184" s="268">
        <v>998</v>
      </c>
      <c r="H184" s="268">
        <v>558</v>
      </c>
      <c r="I184" s="22">
        <f t="shared" ref="I184:I194" si="84">G184-E184</f>
        <v>-19</v>
      </c>
      <c r="J184" s="144">
        <f t="shared" si="81"/>
        <v>-1.8682399213372666E-2</v>
      </c>
      <c r="K184" s="22">
        <f t="shared" ref="K184:K194" si="85">H184-F184</f>
        <v>18</v>
      </c>
      <c r="L184" s="17">
        <f t="shared" si="82"/>
        <v>3.3333333333333333E-2</v>
      </c>
    </row>
    <row r="185" spans="1:12">
      <c r="A185" s="416">
        <v>2</v>
      </c>
      <c r="B185" s="195" t="s">
        <v>1644</v>
      </c>
      <c r="C185" s="268">
        <v>78</v>
      </c>
      <c r="D185" s="268">
        <v>44</v>
      </c>
      <c r="E185" s="268">
        <v>77</v>
      </c>
      <c r="F185" s="268">
        <v>41</v>
      </c>
      <c r="G185" s="268">
        <v>70</v>
      </c>
      <c r="H185" s="268">
        <v>32</v>
      </c>
      <c r="I185" s="22">
        <f t="shared" si="84"/>
        <v>-7</v>
      </c>
      <c r="J185" s="144">
        <f t="shared" si="81"/>
        <v>-9.0909090909090912E-2</v>
      </c>
      <c r="K185" s="22">
        <f t="shared" si="85"/>
        <v>-9</v>
      </c>
      <c r="L185" s="17">
        <f t="shared" si="82"/>
        <v>-0.21951219512195122</v>
      </c>
    </row>
    <row r="186" spans="1:12">
      <c r="A186" s="416">
        <v>3</v>
      </c>
      <c r="B186" s="195" t="s">
        <v>1645</v>
      </c>
      <c r="C186" s="268">
        <v>60</v>
      </c>
      <c r="D186" s="268">
        <v>28</v>
      </c>
      <c r="E186" s="268">
        <v>57</v>
      </c>
      <c r="F186" s="268">
        <v>28</v>
      </c>
      <c r="G186" s="268">
        <v>48</v>
      </c>
      <c r="H186" s="268">
        <v>24</v>
      </c>
      <c r="I186" s="22">
        <f t="shared" si="84"/>
        <v>-9</v>
      </c>
      <c r="J186" s="144">
        <f t="shared" si="81"/>
        <v>-0.15789473684210525</v>
      </c>
      <c r="K186" s="22">
        <f t="shared" si="85"/>
        <v>-4</v>
      </c>
      <c r="L186" s="17">
        <f t="shared" si="82"/>
        <v>-0.14285714285714285</v>
      </c>
    </row>
    <row r="187" spans="1:12">
      <c r="A187" s="416">
        <v>4</v>
      </c>
      <c r="B187" s="195" t="s">
        <v>1646</v>
      </c>
      <c r="C187" s="268">
        <v>141</v>
      </c>
      <c r="D187" s="268">
        <v>81</v>
      </c>
      <c r="E187" s="268">
        <v>143</v>
      </c>
      <c r="F187" s="268">
        <v>81</v>
      </c>
      <c r="G187" s="268">
        <v>126</v>
      </c>
      <c r="H187" s="268">
        <v>76</v>
      </c>
      <c r="I187" s="22">
        <f t="shared" si="84"/>
        <v>-17</v>
      </c>
      <c r="J187" s="144">
        <f t="shared" si="81"/>
        <v>-0.11888111888111888</v>
      </c>
      <c r="K187" s="22">
        <f t="shared" si="85"/>
        <v>-5</v>
      </c>
      <c r="L187" s="17">
        <f t="shared" si="82"/>
        <v>-6.1728395061728392E-2</v>
      </c>
    </row>
    <row r="188" spans="1:12">
      <c r="A188" s="416">
        <v>5</v>
      </c>
      <c r="B188" s="195" t="s">
        <v>1647</v>
      </c>
      <c r="C188" s="268">
        <v>488</v>
      </c>
      <c r="D188" s="268">
        <v>261</v>
      </c>
      <c r="E188" s="268">
        <v>414</v>
      </c>
      <c r="F188" s="268">
        <v>233</v>
      </c>
      <c r="G188" s="268">
        <v>394</v>
      </c>
      <c r="H188" s="268">
        <v>216</v>
      </c>
      <c r="I188" s="22">
        <f t="shared" si="84"/>
        <v>-20</v>
      </c>
      <c r="J188" s="144">
        <f t="shared" si="81"/>
        <v>-4.8309178743961352E-2</v>
      </c>
      <c r="K188" s="22">
        <f t="shared" si="85"/>
        <v>-17</v>
      </c>
      <c r="L188" s="17">
        <f t="shared" si="82"/>
        <v>-7.2961373390557943E-2</v>
      </c>
    </row>
    <row r="189" spans="1:12">
      <c r="A189" s="416">
        <v>6</v>
      </c>
      <c r="B189" s="195" t="s">
        <v>1648</v>
      </c>
      <c r="C189" s="268">
        <v>87</v>
      </c>
      <c r="D189" s="268">
        <v>37</v>
      </c>
      <c r="E189" s="268">
        <v>70</v>
      </c>
      <c r="F189" s="268">
        <v>31</v>
      </c>
      <c r="G189" s="268">
        <v>69</v>
      </c>
      <c r="H189" s="268">
        <v>29</v>
      </c>
      <c r="I189" s="22">
        <f t="shared" si="84"/>
        <v>-1</v>
      </c>
      <c r="J189" s="144">
        <f t="shared" si="81"/>
        <v>-1.4285714285714285E-2</v>
      </c>
      <c r="K189" s="22">
        <f t="shared" si="85"/>
        <v>-2</v>
      </c>
      <c r="L189" s="17">
        <f t="shared" si="82"/>
        <v>-6.4516129032258063E-2</v>
      </c>
    </row>
    <row r="190" spans="1:12">
      <c r="A190" s="416">
        <v>7</v>
      </c>
      <c r="B190" s="195" t="s">
        <v>1649</v>
      </c>
      <c r="C190" s="268">
        <v>636</v>
      </c>
      <c r="D190" s="268">
        <v>352</v>
      </c>
      <c r="E190" s="268">
        <v>601</v>
      </c>
      <c r="F190" s="268">
        <v>328</v>
      </c>
      <c r="G190" s="268">
        <v>571</v>
      </c>
      <c r="H190" s="268">
        <v>314</v>
      </c>
      <c r="I190" s="22">
        <f t="shared" si="84"/>
        <v>-30</v>
      </c>
      <c r="J190" s="144">
        <f t="shared" si="81"/>
        <v>-4.9916805324459232E-2</v>
      </c>
      <c r="K190" s="22">
        <f t="shared" si="85"/>
        <v>-14</v>
      </c>
      <c r="L190" s="17">
        <f t="shared" si="82"/>
        <v>-4.2682926829268296E-2</v>
      </c>
    </row>
    <row r="191" spans="1:12">
      <c r="A191" s="416">
        <v>8</v>
      </c>
      <c r="B191" s="195" t="s">
        <v>1650</v>
      </c>
      <c r="C191" s="268">
        <v>154</v>
      </c>
      <c r="D191" s="268">
        <v>81</v>
      </c>
      <c r="E191" s="268">
        <v>140</v>
      </c>
      <c r="F191" s="268">
        <v>78</v>
      </c>
      <c r="G191" s="268">
        <v>117</v>
      </c>
      <c r="H191" s="268">
        <v>64</v>
      </c>
      <c r="I191" s="22">
        <f t="shared" si="84"/>
        <v>-23</v>
      </c>
      <c r="J191" s="144">
        <f t="shared" si="81"/>
        <v>-0.16428571428571428</v>
      </c>
      <c r="K191" s="22">
        <f t="shared" si="85"/>
        <v>-14</v>
      </c>
      <c r="L191" s="17">
        <f t="shared" si="82"/>
        <v>-0.17948717948717949</v>
      </c>
    </row>
    <row r="192" spans="1:12">
      <c r="A192" s="416">
        <v>9</v>
      </c>
      <c r="B192" s="195" t="s">
        <v>1651</v>
      </c>
      <c r="C192" s="268">
        <v>37</v>
      </c>
      <c r="D192" s="268">
        <v>22</v>
      </c>
      <c r="E192" s="268">
        <v>41</v>
      </c>
      <c r="F192" s="268">
        <v>20</v>
      </c>
      <c r="G192" s="268">
        <v>29</v>
      </c>
      <c r="H192" s="268">
        <v>12</v>
      </c>
      <c r="I192" s="22">
        <f t="shared" si="84"/>
        <v>-12</v>
      </c>
      <c r="J192" s="144">
        <f t="shared" si="81"/>
        <v>-0.29268292682926828</v>
      </c>
      <c r="K192" s="22">
        <f t="shared" si="85"/>
        <v>-8</v>
      </c>
      <c r="L192" s="17">
        <f t="shared" si="82"/>
        <v>-0.4</v>
      </c>
    </row>
    <row r="193" spans="1:12">
      <c r="A193" s="416">
        <v>10</v>
      </c>
      <c r="B193" s="195" t="s">
        <v>1652</v>
      </c>
      <c r="C193" s="268">
        <v>172</v>
      </c>
      <c r="D193" s="268">
        <v>97</v>
      </c>
      <c r="E193" s="268">
        <v>151</v>
      </c>
      <c r="F193" s="268">
        <v>85</v>
      </c>
      <c r="G193" s="268">
        <v>162</v>
      </c>
      <c r="H193" s="268">
        <v>89</v>
      </c>
      <c r="I193" s="22">
        <f t="shared" si="84"/>
        <v>11</v>
      </c>
      <c r="J193" s="144">
        <f t="shared" si="81"/>
        <v>7.2847682119205295E-2</v>
      </c>
      <c r="K193" s="22">
        <f t="shared" si="85"/>
        <v>4</v>
      </c>
      <c r="L193" s="17">
        <f t="shared" si="82"/>
        <v>4.7058823529411764E-2</v>
      </c>
    </row>
    <row r="194" spans="1:12">
      <c r="A194" s="416">
        <v>11</v>
      </c>
      <c r="B194" s="195" t="s">
        <v>1653</v>
      </c>
      <c r="C194" s="268">
        <v>157</v>
      </c>
      <c r="D194" s="268">
        <v>68</v>
      </c>
      <c r="E194" s="268">
        <v>125</v>
      </c>
      <c r="F194" s="268">
        <v>63</v>
      </c>
      <c r="G194" s="268">
        <v>126</v>
      </c>
      <c r="H194" s="268">
        <v>52</v>
      </c>
      <c r="I194" s="22">
        <f t="shared" si="84"/>
        <v>1</v>
      </c>
      <c r="J194" s="144">
        <f t="shared" si="81"/>
        <v>8.0000000000000002E-3</v>
      </c>
      <c r="K194" s="22">
        <f t="shared" si="85"/>
        <v>-11</v>
      </c>
      <c r="L194" s="17">
        <f t="shared" si="82"/>
        <v>-0.17460317460317459</v>
      </c>
    </row>
    <row r="195" spans="1:12" s="270" customFormat="1">
      <c r="A195" s="564" t="s">
        <v>1510</v>
      </c>
      <c r="B195" s="564"/>
      <c r="C195" s="64">
        <f>SUM(C196:C202)</f>
        <v>2213</v>
      </c>
      <c r="D195" s="64">
        <f t="shared" ref="D195:K195" si="86">SUM(D196:D202)</f>
        <v>1264</v>
      </c>
      <c r="E195" s="64">
        <f t="shared" si="86"/>
        <v>2067</v>
      </c>
      <c r="F195" s="64">
        <f t="shared" si="86"/>
        <v>1185</v>
      </c>
      <c r="G195" s="64">
        <f t="shared" si="86"/>
        <v>1945</v>
      </c>
      <c r="H195" s="64">
        <f t="shared" si="86"/>
        <v>1078</v>
      </c>
      <c r="I195" s="64">
        <f t="shared" si="86"/>
        <v>-122</v>
      </c>
      <c r="J195" s="40">
        <f t="shared" si="81"/>
        <v>-5.9022738268021284E-2</v>
      </c>
      <c r="K195" s="64">
        <f t="shared" si="86"/>
        <v>-107</v>
      </c>
      <c r="L195" s="40">
        <f t="shared" si="82"/>
        <v>-9.0295358649789034E-2</v>
      </c>
    </row>
    <row r="196" spans="1:12">
      <c r="A196" s="416">
        <v>1</v>
      </c>
      <c r="B196" s="195" t="s">
        <v>1654</v>
      </c>
      <c r="C196" s="268">
        <v>684</v>
      </c>
      <c r="D196" s="268">
        <v>389</v>
      </c>
      <c r="E196" s="268">
        <v>654</v>
      </c>
      <c r="F196" s="268">
        <v>377</v>
      </c>
      <c r="G196" s="268">
        <v>636</v>
      </c>
      <c r="H196" s="268">
        <v>366</v>
      </c>
      <c r="I196" s="22">
        <f t="shared" ref="I196:I202" si="87">G196-E196</f>
        <v>-18</v>
      </c>
      <c r="J196" s="144">
        <f t="shared" si="81"/>
        <v>-2.7522935779816515E-2</v>
      </c>
      <c r="K196" s="22">
        <f t="shared" ref="K196:K202" si="88">H196-F196</f>
        <v>-11</v>
      </c>
      <c r="L196" s="17">
        <f t="shared" si="82"/>
        <v>-2.9177718832891247E-2</v>
      </c>
    </row>
    <row r="197" spans="1:12">
      <c r="A197" s="416">
        <v>2</v>
      </c>
      <c r="B197" s="195" t="s">
        <v>1655</v>
      </c>
      <c r="C197" s="268">
        <v>445</v>
      </c>
      <c r="D197" s="268">
        <v>244</v>
      </c>
      <c r="E197" s="268">
        <v>355</v>
      </c>
      <c r="F197" s="268">
        <v>207</v>
      </c>
      <c r="G197" s="268">
        <v>351</v>
      </c>
      <c r="H197" s="268">
        <v>180</v>
      </c>
      <c r="I197" s="22">
        <f t="shared" si="87"/>
        <v>-4</v>
      </c>
      <c r="J197" s="144">
        <f t="shared" si="81"/>
        <v>-1.1267605633802818E-2</v>
      </c>
      <c r="K197" s="22">
        <f t="shared" si="88"/>
        <v>-27</v>
      </c>
      <c r="L197" s="17">
        <f t="shared" si="82"/>
        <v>-0.13043478260869565</v>
      </c>
    </row>
    <row r="198" spans="1:12">
      <c r="A198" s="416">
        <v>3</v>
      </c>
      <c r="B198" s="195" t="s">
        <v>1656</v>
      </c>
      <c r="C198" s="268">
        <v>161</v>
      </c>
      <c r="D198" s="268">
        <v>91</v>
      </c>
      <c r="E198" s="268">
        <v>138</v>
      </c>
      <c r="F198" s="268">
        <v>75</v>
      </c>
      <c r="G198" s="268">
        <v>144</v>
      </c>
      <c r="H198" s="268">
        <v>75</v>
      </c>
      <c r="I198" s="22">
        <f t="shared" si="87"/>
        <v>6</v>
      </c>
      <c r="J198" s="144">
        <f t="shared" si="81"/>
        <v>4.3478260869565216E-2</v>
      </c>
      <c r="K198" s="22">
        <f t="shared" si="88"/>
        <v>0</v>
      </c>
      <c r="L198" s="17">
        <f t="shared" si="82"/>
        <v>0</v>
      </c>
    </row>
    <row r="199" spans="1:12">
      <c r="A199" s="416">
        <v>4</v>
      </c>
      <c r="B199" s="195" t="s">
        <v>1657</v>
      </c>
      <c r="C199" s="268">
        <v>344</v>
      </c>
      <c r="D199" s="268">
        <v>205</v>
      </c>
      <c r="E199" s="268">
        <v>363</v>
      </c>
      <c r="F199" s="268">
        <v>210</v>
      </c>
      <c r="G199" s="268">
        <v>300</v>
      </c>
      <c r="H199" s="268">
        <v>177</v>
      </c>
      <c r="I199" s="22">
        <f t="shared" si="87"/>
        <v>-63</v>
      </c>
      <c r="J199" s="144">
        <f t="shared" si="81"/>
        <v>-0.17355371900826447</v>
      </c>
      <c r="K199" s="22">
        <f t="shared" si="88"/>
        <v>-33</v>
      </c>
      <c r="L199" s="17">
        <f t="shared" si="82"/>
        <v>-0.15714285714285714</v>
      </c>
    </row>
    <row r="200" spans="1:12">
      <c r="A200" s="416">
        <v>5</v>
      </c>
      <c r="B200" s="195" t="s">
        <v>1658</v>
      </c>
      <c r="C200" s="268">
        <v>124</v>
      </c>
      <c r="D200" s="268">
        <v>72</v>
      </c>
      <c r="E200" s="268">
        <v>117</v>
      </c>
      <c r="F200" s="268">
        <v>60</v>
      </c>
      <c r="G200" s="268">
        <v>111</v>
      </c>
      <c r="H200" s="268">
        <v>58</v>
      </c>
      <c r="I200" s="22">
        <f t="shared" si="87"/>
        <v>-6</v>
      </c>
      <c r="J200" s="144">
        <f t="shared" si="81"/>
        <v>-5.128205128205128E-2</v>
      </c>
      <c r="K200" s="22">
        <f t="shared" si="88"/>
        <v>-2</v>
      </c>
      <c r="L200" s="17">
        <f t="shared" si="82"/>
        <v>-3.3333333333333333E-2</v>
      </c>
    </row>
    <row r="201" spans="1:12">
      <c r="A201" s="416">
        <v>6</v>
      </c>
      <c r="B201" s="195" t="s">
        <v>1659</v>
      </c>
      <c r="C201" s="268">
        <v>126</v>
      </c>
      <c r="D201" s="268">
        <v>71</v>
      </c>
      <c r="E201" s="268">
        <v>113</v>
      </c>
      <c r="F201" s="268">
        <v>65</v>
      </c>
      <c r="G201" s="268">
        <v>105</v>
      </c>
      <c r="H201" s="268">
        <v>58</v>
      </c>
      <c r="I201" s="22">
        <f t="shared" si="87"/>
        <v>-8</v>
      </c>
      <c r="J201" s="144">
        <f t="shared" si="81"/>
        <v>-7.0796460176991149E-2</v>
      </c>
      <c r="K201" s="22">
        <f t="shared" si="88"/>
        <v>-7</v>
      </c>
      <c r="L201" s="17">
        <f t="shared" si="82"/>
        <v>-0.1076923076923077</v>
      </c>
    </row>
    <row r="202" spans="1:12">
      <c r="A202" s="416">
        <v>7</v>
      </c>
      <c r="B202" s="195" t="s">
        <v>1660</v>
      </c>
      <c r="C202" s="268">
        <v>329</v>
      </c>
      <c r="D202" s="268">
        <v>192</v>
      </c>
      <c r="E202" s="268">
        <v>327</v>
      </c>
      <c r="F202" s="268">
        <v>191</v>
      </c>
      <c r="G202" s="268">
        <v>298</v>
      </c>
      <c r="H202" s="268">
        <v>164</v>
      </c>
      <c r="I202" s="22">
        <f t="shared" si="87"/>
        <v>-29</v>
      </c>
      <c r="J202" s="144">
        <f t="shared" si="81"/>
        <v>-8.8685015290519878E-2</v>
      </c>
      <c r="K202" s="22">
        <f t="shared" si="88"/>
        <v>-27</v>
      </c>
      <c r="L202" s="17">
        <f t="shared" si="82"/>
        <v>-0.14136125654450263</v>
      </c>
    </row>
    <row r="203" spans="1:12" s="270" customFormat="1">
      <c r="A203" s="564" t="s">
        <v>1545</v>
      </c>
      <c r="B203" s="564"/>
      <c r="C203" s="39">
        <f>SUM(C204:C209)</f>
        <v>1735</v>
      </c>
      <c r="D203" s="39">
        <f t="shared" ref="D203:K203" si="89">SUM(D204:D209)</f>
        <v>881</v>
      </c>
      <c r="E203" s="39">
        <f t="shared" si="89"/>
        <v>1617</v>
      </c>
      <c r="F203" s="39">
        <f t="shared" si="89"/>
        <v>867</v>
      </c>
      <c r="G203" s="39">
        <f t="shared" si="89"/>
        <v>1289</v>
      </c>
      <c r="H203" s="39">
        <f t="shared" si="89"/>
        <v>731</v>
      </c>
      <c r="I203" s="39">
        <f t="shared" si="89"/>
        <v>-328</v>
      </c>
      <c r="J203" s="40">
        <f t="shared" si="81"/>
        <v>-0.20284477427334571</v>
      </c>
      <c r="K203" s="39">
        <f t="shared" si="89"/>
        <v>-136</v>
      </c>
      <c r="L203" s="40">
        <f t="shared" si="82"/>
        <v>-0.15686274509803921</v>
      </c>
    </row>
    <row r="204" spans="1:12">
      <c r="A204" s="416">
        <v>1</v>
      </c>
      <c r="B204" s="195" t="s">
        <v>1661</v>
      </c>
      <c r="C204" s="268">
        <v>207</v>
      </c>
      <c r="D204" s="268">
        <v>115</v>
      </c>
      <c r="E204" s="268">
        <v>188</v>
      </c>
      <c r="F204" s="268">
        <v>97</v>
      </c>
      <c r="G204" s="268">
        <v>154</v>
      </c>
      <c r="H204" s="268">
        <v>88</v>
      </c>
      <c r="I204" s="22">
        <f t="shared" ref="I204:I209" si="90">G204-E204</f>
        <v>-34</v>
      </c>
      <c r="J204" s="144">
        <f t="shared" si="81"/>
        <v>-0.18085106382978725</v>
      </c>
      <c r="K204" s="22">
        <f t="shared" ref="K204:K209" si="91">H204-F204</f>
        <v>-9</v>
      </c>
      <c r="L204" s="17">
        <f t="shared" si="82"/>
        <v>-9.2783505154639179E-2</v>
      </c>
    </row>
    <row r="205" spans="1:12">
      <c r="A205" s="416">
        <v>2</v>
      </c>
      <c r="B205" s="195" t="s">
        <v>1662</v>
      </c>
      <c r="C205" s="268">
        <v>202</v>
      </c>
      <c r="D205" s="268">
        <v>107</v>
      </c>
      <c r="E205" s="268">
        <v>173</v>
      </c>
      <c r="F205" s="268">
        <v>93</v>
      </c>
      <c r="G205" s="268">
        <v>146</v>
      </c>
      <c r="H205" s="268">
        <v>86</v>
      </c>
      <c r="I205" s="22">
        <f t="shared" si="90"/>
        <v>-27</v>
      </c>
      <c r="J205" s="144">
        <f t="shared" si="81"/>
        <v>-0.15606936416184972</v>
      </c>
      <c r="K205" s="22">
        <f t="shared" si="91"/>
        <v>-7</v>
      </c>
      <c r="L205" s="17">
        <f t="shared" si="82"/>
        <v>-7.5268817204301078E-2</v>
      </c>
    </row>
    <row r="206" spans="1:12">
      <c r="A206" s="416">
        <v>3</v>
      </c>
      <c r="B206" s="195" t="s">
        <v>1663</v>
      </c>
      <c r="C206" s="268">
        <v>164</v>
      </c>
      <c r="D206" s="268">
        <v>76</v>
      </c>
      <c r="E206" s="268">
        <v>137</v>
      </c>
      <c r="F206" s="268">
        <v>78</v>
      </c>
      <c r="G206" s="268">
        <v>110</v>
      </c>
      <c r="H206" s="268">
        <v>65</v>
      </c>
      <c r="I206" s="22">
        <f t="shared" si="90"/>
        <v>-27</v>
      </c>
      <c r="J206" s="144">
        <f t="shared" si="81"/>
        <v>-0.19708029197080293</v>
      </c>
      <c r="K206" s="22">
        <f t="shared" si="91"/>
        <v>-13</v>
      </c>
      <c r="L206" s="17">
        <f t="shared" si="82"/>
        <v>-0.16666666666666666</v>
      </c>
    </row>
    <row r="207" spans="1:12">
      <c r="A207" s="416">
        <v>4</v>
      </c>
      <c r="B207" s="195" t="s">
        <v>1664</v>
      </c>
      <c r="C207" s="268">
        <v>114</v>
      </c>
      <c r="D207" s="268">
        <v>53</v>
      </c>
      <c r="E207" s="268">
        <v>90</v>
      </c>
      <c r="F207" s="268">
        <v>42</v>
      </c>
      <c r="G207" s="268">
        <v>92</v>
      </c>
      <c r="H207" s="268">
        <v>54</v>
      </c>
      <c r="I207" s="22">
        <f t="shared" si="90"/>
        <v>2</v>
      </c>
      <c r="J207" s="144">
        <f t="shared" si="81"/>
        <v>2.2222222222222223E-2</v>
      </c>
      <c r="K207" s="22">
        <f t="shared" si="91"/>
        <v>12</v>
      </c>
      <c r="L207" s="17">
        <f t="shared" si="82"/>
        <v>0.2857142857142857</v>
      </c>
    </row>
    <row r="208" spans="1:12">
      <c r="A208" s="416">
        <v>5</v>
      </c>
      <c r="B208" s="195" t="s">
        <v>1665</v>
      </c>
      <c r="C208" s="268">
        <v>934</v>
      </c>
      <c r="D208" s="268">
        <v>481</v>
      </c>
      <c r="E208" s="268">
        <v>922</v>
      </c>
      <c r="F208" s="268">
        <v>500</v>
      </c>
      <c r="G208" s="268">
        <v>717</v>
      </c>
      <c r="H208" s="268">
        <v>402</v>
      </c>
      <c r="I208" s="22">
        <f t="shared" si="90"/>
        <v>-205</v>
      </c>
      <c r="J208" s="144">
        <f t="shared" si="81"/>
        <v>-0.22234273318872017</v>
      </c>
      <c r="K208" s="22">
        <f t="shared" si="91"/>
        <v>-98</v>
      </c>
      <c r="L208" s="17">
        <f t="shared" si="82"/>
        <v>-0.19600000000000001</v>
      </c>
    </row>
    <row r="209" spans="1:12">
      <c r="A209" s="416">
        <v>6</v>
      </c>
      <c r="B209" s="195" t="s">
        <v>1666</v>
      </c>
      <c r="C209" s="268">
        <v>114</v>
      </c>
      <c r="D209" s="268">
        <v>49</v>
      </c>
      <c r="E209" s="268">
        <v>107</v>
      </c>
      <c r="F209" s="268">
        <v>57</v>
      </c>
      <c r="G209" s="268">
        <v>70</v>
      </c>
      <c r="H209" s="268">
        <v>36</v>
      </c>
      <c r="I209" s="22">
        <f t="shared" si="90"/>
        <v>-37</v>
      </c>
      <c r="J209" s="144">
        <f t="shared" si="81"/>
        <v>-0.34579439252336447</v>
      </c>
      <c r="K209" s="22">
        <f t="shared" si="91"/>
        <v>-21</v>
      </c>
      <c r="L209" s="17">
        <f t="shared" si="82"/>
        <v>-0.36842105263157893</v>
      </c>
    </row>
    <row r="210" spans="1:12" s="270" customFormat="1">
      <c r="A210" s="431" t="s">
        <v>1559</v>
      </c>
      <c r="B210" s="431"/>
      <c r="C210" s="273">
        <f>C211+C218+C226+C233+C242+C257+C263</f>
        <v>39172</v>
      </c>
      <c r="D210" s="273">
        <f t="shared" ref="D210:K210" si="92">D211+D218+D226+D233+D242+D257+D263</f>
        <v>19262</v>
      </c>
      <c r="E210" s="273">
        <f t="shared" si="92"/>
        <v>37128</v>
      </c>
      <c r="F210" s="273">
        <f t="shared" si="92"/>
        <v>18324</v>
      </c>
      <c r="G210" s="273">
        <f t="shared" si="92"/>
        <v>34111</v>
      </c>
      <c r="H210" s="273">
        <f t="shared" si="92"/>
        <v>17075</v>
      </c>
      <c r="I210" s="273">
        <f t="shared" si="92"/>
        <v>-3017</v>
      </c>
      <c r="J210" s="252">
        <f t="shared" si="81"/>
        <v>-8.1259426847662145E-2</v>
      </c>
      <c r="K210" s="273">
        <f t="shared" si="92"/>
        <v>-1249</v>
      </c>
      <c r="L210" s="252">
        <f t="shared" si="82"/>
        <v>-6.8161973368260201E-2</v>
      </c>
    </row>
    <row r="211" spans="1:12" s="270" customFormat="1">
      <c r="A211" s="564" t="s">
        <v>1514</v>
      </c>
      <c r="B211" s="564"/>
      <c r="C211" s="64">
        <f>SUM(C212:C217)</f>
        <v>1168</v>
      </c>
      <c r="D211" s="64">
        <f t="shared" ref="D211:K211" si="93">SUM(D212:D217)</f>
        <v>525</v>
      </c>
      <c r="E211" s="64">
        <f t="shared" si="93"/>
        <v>1139</v>
      </c>
      <c r="F211" s="64">
        <f t="shared" si="93"/>
        <v>509</v>
      </c>
      <c r="G211" s="64">
        <f t="shared" si="93"/>
        <v>1048</v>
      </c>
      <c r="H211" s="64">
        <f t="shared" si="93"/>
        <v>494</v>
      </c>
      <c r="I211" s="64">
        <f t="shared" si="93"/>
        <v>-91</v>
      </c>
      <c r="J211" s="40">
        <f t="shared" si="81"/>
        <v>-7.9894644424934158E-2</v>
      </c>
      <c r="K211" s="64">
        <f t="shared" si="93"/>
        <v>-15</v>
      </c>
      <c r="L211" s="40">
        <f t="shared" si="82"/>
        <v>-2.9469548133595286E-2</v>
      </c>
    </row>
    <row r="212" spans="1:12">
      <c r="A212" s="416">
        <v>1</v>
      </c>
      <c r="B212" s="195" t="s">
        <v>1667</v>
      </c>
      <c r="C212" s="268">
        <v>402</v>
      </c>
      <c r="D212" s="268">
        <v>183</v>
      </c>
      <c r="E212" s="268">
        <v>396</v>
      </c>
      <c r="F212" s="268">
        <v>187</v>
      </c>
      <c r="G212" s="268">
        <v>348</v>
      </c>
      <c r="H212" s="268">
        <v>170</v>
      </c>
      <c r="I212" s="22">
        <f t="shared" ref="I212:I217" si="94">G212-E212</f>
        <v>-48</v>
      </c>
      <c r="J212" s="144">
        <f t="shared" si="81"/>
        <v>-0.12121212121212122</v>
      </c>
      <c r="K212" s="22">
        <f t="shared" ref="K212:K217" si="95">H212-F212</f>
        <v>-17</v>
      </c>
      <c r="L212" s="17">
        <f t="shared" si="82"/>
        <v>-9.0909090909090912E-2</v>
      </c>
    </row>
    <row r="213" spans="1:12">
      <c r="A213" s="416">
        <v>2</v>
      </c>
      <c r="B213" s="195" t="s">
        <v>1668</v>
      </c>
      <c r="C213" s="268">
        <v>151</v>
      </c>
      <c r="D213" s="268">
        <v>70</v>
      </c>
      <c r="E213" s="268">
        <v>130</v>
      </c>
      <c r="F213" s="268">
        <v>58</v>
      </c>
      <c r="G213" s="268">
        <v>138</v>
      </c>
      <c r="H213" s="268">
        <v>63</v>
      </c>
      <c r="I213" s="22">
        <f t="shared" si="94"/>
        <v>8</v>
      </c>
      <c r="J213" s="144">
        <f t="shared" si="81"/>
        <v>6.1538461538461542E-2</v>
      </c>
      <c r="K213" s="22">
        <f t="shared" si="95"/>
        <v>5</v>
      </c>
      <c r="L213" s="17">
        <f t="shared" si="82"/>
        <v>8.6206896551724144E-2</v>
      </c>
    </row>
    <row r="214" spans="1:12">
      <c r="A214" s="416">
        <v>3</v>
      </c>
      <c r="B214" s="195" t="s">
        <v>1589</v>
      </c>
      <c r="C214" s="268">
        <v>123</v>
      </c>
      <c r="D214" s="268">
        <v>48</v>
      </c>
      <c r="E214" s="268">
        <v>117</v>
      </c>
      <c r="F214" s="268">
        <v>47</v>
      </c>
      <c r="G214" s="268">
        <v>107</v>
      </c>
      <c r="H214" s="268">
        <v>51</v>
      </c>
      <c r="I214" s="22">
        <f t="shared" si="94"/>
        <v>-10</v>
      </c>
      <c r="J214" s="144">
        <f t="shared" si="81"/>
        <v>-8.5470085470085472E-2</v>
      </c>
      <c r="K214" s="22">
        <f t="shared" si="95"/>
        <v>4</v>
      </c>
      <c r="L214" s="17">
        <f t="shared" si="82"/>
        <v>8.5106382978723402E-2</v>
      </c>
    </row>
    <row r="215" spans="1:12">
      <c r="A215" s="416">
        <v>4</v>
      </c>
      <c r="B215" s="195" t="s">
        <v>1669</v>
      </c>
      <c r="C215" s="268">
        <v>174</v>
      </c>
      <c r="D215" s="268">
        <v>85</v>
      </c>
      <c r="E215" s="268">
        <v>167</v>
      </c>
      <c r="F215" s="268">
        <v>73</v>
      </c>
      <c r="G215" s="268">
        <v>158</v>
      </c>
      <c r="H215" s="268">
        <v>78</v>
      </c>
      <c r="I215" s="22">
        <f t="shared" si="94"/>
        <v>-9</v>
      </c>
      <c r="J215" s="144">
        <f t="shared" si="81"/>
        <v>-5.3892215568862277E-2</v>
      </c>
      <c r="K215" s="22">
        <f t="shared" si="95"/>
        <v>5</v>
      </c>
      <c r="L215" s="17">
        <f t="shared" si="82"/>
        <v>6.8493150684931503E-2</v>
      </c>
    </row>
    <row r="216" spans="1:12">
      <c r="A216" s="416">
        <v>5</v>
      </c>
      <c r="B216" s="195" t="s">
        <v>1670</v>
      </c>
      <c r="C216" s="268">
        <v>211</v>
      </c>
      <c r="D216" s="268">
        <v>90</v>
      </c>
      <c r="E216" s="268">
        <v>219</v>
      </c>
      <c r="F216" s="268">
        <v>96</v>
      </c>
      <c r="G216" s="268">
        <v>193</v>
      </c>
      <c r="H216" s="268">
        <v>89</v>
      </c>
      <c r="I216" s="22">
        <f t="shared" si="94"/>
        <v>-26</v>
      </c>
      <c r="J216" s="144">
        <f t="shared" si="81"/>
        <v>-0.11872146118721461</v>
      </c>
      <c r="K216" s="22">
        <f t="shared" si="95"/>
        <v>-7</v>
      </c>
      <c r="L216" s="17">
        <f t="shared" si="82"/>
        <v>-7.2916666666666671E-2</v>
      </c>
    </row>
    <row r="217" spans="1:12">
      <c r="A217" s="416">
        <v>6</v>
      </c>
      <c r="B217" s="195" t="s">
        <v>1671</v>
      </c>
      <c r="C217" s="268">
        <v>107</v>
      </c>
      <c r="D217" s="268">
        <v>49</v>
      </c>
      <c r="E217" s="268">
        <v>110</v>
      </c>
      <c r="F217" s="268">
        <v>48</v>
      </c>
      <c r="G217" s="268">
        <v>104</v>
      </c>
      <c r="H217" s="268">
        <v>43</v>
      </c>
      <c r="I217" s="22">
        <f t="shared" si="94"/>
        <v>-6</v>
      </c>
      <c r="J217" s="144">
        <f t="shared" si="81"/>
        <v>-5.4545454545454543E-2</v>
      </c>
      <c r="K217" s="22">
        <f t="shared" si="95"/>
        <v>-5</v>
      </c>
      <c r="L217" s="17">
        <f t="shared" si="82"/>
        <v>-0.10416666666666667</v>
      </c>
    </row>
    <row r="218" spans="1:12" s="270" customFormat="1">
      <c r="A218" s="564" t="s">
        <v>1515</v>
      </c>
      <c r="B218" s="564"/>
      <c r="C218" s="39">
        <f>SUM(C219:C225)</f>
        <v>2821</v>
      </c>
      <c r="D218" s="39">
        <f t="shared" ref="D218:K218" si="96">SUM(D219:D225)</f>
        <v>1497</v>
      </c>
      <c r="E218" s="39">
        <f t="shared" si="96"/>
        <v>2763</v>
      </c>
      <c r="F218" s="39">
        <f t="shared" si="96"/>
        <v>1447</v>
      </c>
      <c r="G218" s="39">
        <f t="shared" si="96"/>
        <v>2469</v>
      </c>
      <c r="H218" s="39">
        <f t="shared" si="96"/>
        <v>1358</v>
      </c>
      <c r="I218" s="39">
        <f t="shared" si="96"/>
        <v>-294</v>
      </c>
      <c r="J218" s="40">
        <f t="shared" si="81"/>
        <v>-0.10640608034744843</v>
      </c>
      <c r="K218" s="39">
        <f t="shared" si="96"/>
        <v>-89</v>
      </c>
      <c r="L218" s="40">
        <f t="shared" si="82"/>
        <v>-6.1506565307532825E-2</v>
      </c>
    </row>
    <row r="219" spans="1:12">
      <c r="A219" s="416">
        <v>1</v>
      </c>
      <c r="B219" s="195" t="s">
        <v>1672</v>
      </c>
      <c r="C219" s="268">
        <v>353</v>
      </c>
      <c r="D219" s="268">
        <v>175</v>
      </c>
      <c r="E219" s="268">
        <v>343</v>
      </c>
      <c r="F219" s="268">
        <v>168</v>
      </c>
      <c r="G219" s="268">
        <v>312</v>
      </c>
      <c r="H219" s="268">
        <v>160</v>
      </c>
      <c r="I219" s="22">
        <f t="shared" ref="I219:I225" si="97">G219-E219</f>
        <v>-31</v>
      </c>
      <c r="J219" s="144">
        <f t="shared" si="81"/>
        <v>-9.0379008746355682E-2</v>
      </c>
      <c r="K219" s="22">
        <f t="shared" ref="K219:K225" si="98">H219-F219</f>
        <v>-8</v>
      </c>
      <c r="L219" s="17">
        <f t="shared" si="82"/>
        <v>-4.7619047619047616E-2</v>
      </c>
    </row>
    <row r="220" spans="1:12">
      <c r="A220" s="416">
        <v>2</v>
      </c>
      <c r="B220" s="195" t="s">
        <v>1673</v>
      </c>
      <c r="C220" s="268">
        <v>376</v>
      </c>
      <c r="D220" s="268">
        <v>192</v>
      </c>
      <c r="E220" s="268">
        <v>384</v>
      </c>
      <c r="F220" s="268">
        <v>196</v>
      </c>
      <c r="G220" s="268">
        <v>361</v>
      </c>
      <c r="H220" s="268">
        <v>196</v>
      </c>
      <c r="I220" s="22">
        <f t="shared" si="97"/>
        <v>-23</v>
      </c>
      <c r="J220" s="144">
        <f t="shared" si="81"/>
        <v>-5.9895833333333336E-2</v>
      </c>
      <c r="K220" s="22">
        <f t="shared" si="98"/>
        <v>0</v>
      </c>
      <c r="L220" s="17">
        <f t="shared" si="82"/>
        <v>0</v>
      </c>
    </row>
    <row r="221" spans="1:12">
      <c r="A221" s="416">
        <v>3</v>
      </c>
      <c r="B221" s="195" t="s">
        <v>1674</v>
      </c>
      <c r="C221" s="268">
        <v>170</v>
      </c>
      <c r="D221" s="268">
        <v>89</v>
      </c>
      <c r="E221" s="268">
        <v>169</v>
      </c>
      <c r="F221" s="268">
        <v>92</v>
      </c>
      <c r="G221" s="268">
        <v>140</v>
      </c>
      <c r="H221" s="268">
        <v>83</v>
      </c>
      <c r="I221" s="22">
        <f t="shared" si="97"/>
        <v>-29</v>
      </c>
      <c r="J221" s="144">
        <f t="shared" si="81"/>
        <v>-0.17159763313609466</v>
      </c>
      <c r="K221" s="22">
        <f t="shared" si="98"/>
        <v>-9</v>
      </c>
      <c r="L221" s="17">
        <f t="shared" si="82"/>
        <v>-9.7826086956521743E-2</v>
      </c>
    </row>
    <row r="222" spans="1:12">
      <c r="A222" s="416">
        <v>4</v>
      </c>
      <c r="B222" s="195" t="s">
        <v>1675</v>
      </c>
      <c r="C222" s="268">
        <v>187</v>
      </c>
      <c r="D222" s="268">
        <v>75</v>
      </c>
      <c r="E222" s="268">
        <v>173</v>
      </c>
      <c r="F222" s="268">
        <v>67</v>
      </c>
      <c r="G222" s="268">
        <v>147</v>
      </c>
      <c r="H222" s="268">
        <v>60</v>
      </c>
      <c r="I222" s="22">
        <f t="shared" si="97"/>
        <v>-26</v>
      </c>
      <c r="J222" s="144">
        <f t="shared" si="81"/>
        <v>-0.15028901734104047</v>
      </c>
      <c r="K222" s="22">
        <f t="shared" si="98"/>
        <v>-7</v>
      </c>
      <c r="L222" s="17">
        <f t="shared" si="82"/>
        <v>-0.1044776119402985</v>
      </c>
    </row>
    <row r="223" spans="1:12">
      <c r="A223" s="416">
        <v>5</v>
      </c>
      <c r="B223" s="195" t="s">
        <v>1676</v>
      </c>
      <c r="C223" s="268">
        <v>1292</v>
      </c>
      <c r="D223" s="268">
        <v>756</v>
      </c>
      <c r="E223" s="268">
        <v>1276</v>
      </c>
      <c r="F223" s="268">
        <v>720</v>
      </c>
      <c r="G223" s="268">
        <v>1140</v>
      </c>
      <c r="H223" s="268">
        <v>666</v>
      </c>
      <c r="I223" s="22">
        <f t="shared" si="97"/>
        <v>-136</v>
      </c>
      <c r="J223" s="144">
        <f t="shared" si="81"/>
        <v>-0.10658307210031348</v>
      </c>
      <c r="K223" s="22">
        <f t="shared" si="98"/>
        <v>-54</v>
      </c>
      <c r="L223" s="17">
        <f t="shared" si="82"/>
        <v>-7.4999999999999997E-2</v>
      </c>
    </row>
    <row r="224" spans="1:12">
      <c r="A224" s="416">
        <v>6</v>
      </c>
      <c r="B224" s="195" t="s">
        <v>1677</v>
      </c>
      <c r="C224" s="268">
        <v>266</v>
      </c>
      <c r="D224" s="268">
        <v>119</v>
      </c>
      <c r="E224" s="268">
        <v>248</v>
      </c>
      <c r="F224" s="268">
        <v>119</v>
      </c>
      <c r="G224" s="268">
        <v>222</v>
      </c>
      <c r="H224" s="268">
        <v>118</v>
      </c>
      <c r="I224" s="22">
        <f t="shared" si="97"/>
        <v>-26</v>
      </c>
      <c r="J224" s="144">
        <f t="shared" si="81"/>
        <v>-0.10483870967741936</v>
      </c>
      <c r="K224" s="22">
        <f t="shared" si="98"/>
        <v>-1</v>
      </c>
      <c r="L224" s="17">
        <f t="shared" si="82"/>
        <v>-8.4033613445378148E-3</v>
      </c>
    </row>
    <row r="225" spans="1:12">
      <c r="A225" s="416">
        <v>7</v>
      </c>
      <c r="B225" s="195" t="s">
        <v>1678</v>
      </c>
      <c r="C225" s="268">
        <v>177</v>
      </c>
      <c r="D225" s="268">
        <v>91</v>
      </c>
      <c r="E225" s="268">
        <v>170</v>
      </c>
      <c r="F225" s="268">
        <v>85</v>
      </c>
      <c r="G225" s="268">
        <v>147</v>
      </c>
      <c r="H225" s="268">
        <v>75</v>
      </c>
      <c r="I225" s="22">
        <f t="shared" si="97"/>
        <v>-23</v>
      </c>
      <c r="J225" s="144">
        <f t="shared" si="81"/>
        <v>-0.13529411764705881</v>
      </c>
      <c r="K225" s="22">
        <f t="shared" si="98"/>
        <v>-10</v>
      </c>
      <c r="L225" s="17">
        <f t="shared" si="82"/>
        <v>-0.11764705882352941</v>
      </c>
    </row>
    <row r="226" spans="1:12" s="270" customFormat="1">
      <c r="A226" s="564" t="s">
        <v>1516</v>
      </c>
      <c r="B226" s="564"/>
      <c r="C226" s="39">
        <f>SUM(C227:C232)</f>
        <v>1740</v>
      </c>
      <c r="D226" s="39">
        <f t="shared" ref="D226:K226" si="99">SUM(D227:D232)</f>
        <v>795</v>
      </c>
      <c r="E226" s="39">
        <f t="shared" si="99"/>
        <v>1809</v>
      </c>
      <c r="F226" s="39">
        <f t="shared" si="99"/>
        <v>856</v>
      </c>
      <c r="G226" s="39">
        <f t="shared" si="99"/>
        <v>1567</v>
      </c>
      <c r="H226" s="39">
        <f t="shared" si="99"/>
        <v>749</v>
      </c>
      <c r="I226" s="39">
        <f t="shared" si="99"/>
        <v>-242</v>
      </c>
      <c r="J226" s="40">
        <f t="shared" si="81"/>
        <v>-0.13377556661138751</v>
      </c>
      <c r="K226" s="39">
        <f t="shared" si="99"/>
        <v>-107</v>
      </c>
      <c r="L226" s="40">
        <f t="shared" si="82"/>
        <v>-0.125</v>
      </c>
    </row>
    <row r="227" spans="1:12">
      <c r="A227" s="416">
        <v>1</v>
      </c>
      <c r="B227" s="195" t="s">
        <v>1679</v>
      </c>
      <c r="C227" s="268">
        <v>123</v>
      </c>
      <c r="D227" s="268">
        <v>63</v>
      </c>
      <c r="E227" s="268">
        <v>150</v>
      </c>
      <c r="F227" s="268">
        <v>74</v>
      </c>
      <c r="G227" s="268">
        <v>125</v>
      </c>
      <c r="H227" s="268">
        <v>64</v>
      </c>
      <c r="I227" s="22">
        <f t="shared" ref="I227:I232" si="100">G227-E227</f>
        <v>-25</v>
      </c>
      <c r="J227" s="144">
        <f t="shared" si="81"/>
        <v>-0.16666666666666666</v>
      </c>
      <c r="K227" s="22">
        <f t="shared" ref="K227:K232" si="101">H227-F227</f>
        <v>-10</v>
      </c>
      <c r="L227" s="17">
        <f t="shared" si="82"/>
        <v>-0.13513513513513514</v>
      </c>
    </row>
    <row r="228" spans="1:12">
      <c r="A228" s="416">
        <v>2</v>
      </c>
      <c r="B228" s="195" t="s">
        <v>1680</v>
      </c>
      <c r="C228" s="268">
        <v>304</v>
      </c>
      <c r="D228" s="268">
        <v>146</v>
      </c>
      <c r="E228" s="268">
        <v>325</v>
      </c>
      <c r="F228" s="268">
        <v>163</v>
      </c>
      <c r="G228" s="268">
        <v>273</v>
      </c>
      <c r="H228" s="268">
        <v>130</v>
      </c>
      <c r="I228" s="22">
        <f t="shared" si="100"/>
        <v>-52</v>
      </c>
      <c r="J228" s="144">
        <f t="shared" si="81"/>
        <v>-0.16</v>
      </c>
      <c r="K228" s="22">
        <f t="shared" si="101"/>
        <v>-33</v>
      </c>
      <c r="L228" s="17">
        <f t="shared" si="82"/>
        <v>-0.20245398773006135</v>
      </c>
    </row>
    <row r="229" spans="1:12">
      <c r="A229" s="416">
        <v>3</v>
      </c>
      <c r="B229" s="195" t="s">
        <v>1681</v>
      </c>
      <c r="C229" s="268">
        <v>555</v>
      </c>
      <c r="D229" s="268">
        <v>246</v>
      </c>
      <c r="E229" s="268">
        <v>560</v>
      </c>
      <c r="F229" s="268">
        <v>257</v>
      </c>
      <c r="G229" s="268">
        <v>508</v>
      </c>
      <c r="H229" s="268">
        <v>245</v>
      </c>
      <c r="I229" s="22">
        <f t="shared" si="100"/>
        <v>-52</v>
      </c>
      <c r="J229" s="144">
        <f t="shared" si="81"/>
        <v>-9.285714285714286E-2</v>
      </c>
      <c r="K229" s="22">
        <f t="shared" si="101"/>
        <v>-12</v>
      </c>
      <c r="L229" s="17">
        <f t="shared" si="82"/>
        <v>-4.6692607003891051E-2</v>
      </c>
    </row>
    <row r="230" spans="1:12">
      <c r="A230" s="416">
        <v>4</v>
      </c>
      <c r="B230" s="195" t="s">
        <v>1682</v>
      </c>
      <c r="C230" s="268">
        <v>197</v>
      </c>
      <c r="D230" s="268">
        <v>89</v>
      </c>
      <c r="E230" s="268">
        <v>202</v>
      </c>
      <c r="F230" s="268">
        <v>87</v>
      </c>
      <c r="G230" s="268">
        <v>183</v>
      </c>
      <c r="H230" s="268">
        <v>84</v>
      </c>
      <c r="I230" s="22">
        <f t="shared" si="100"/>
        <v>-19</v>
      </c>
      <c r="J230" s="144">
        <f t="shared" si="81"/>
        <v>-9.405940594059406E-2</v>
      </c>
      <c r="K230" s="22">
        <f t="shared" si="101"/>
        <v>-3</v>
      </c>
      <c r="L230" s="17">
        <f t="shared" si="82"/>
        <v>-3.4482758620689655E-2</v>
      </c>
    </row>
    <row r="231" spans="1:12">
      <c r="A231" s="416">
        <v>5</v>
      </c>
      <c r="B231" s="195" t="s">
        <v>1683</v>
      </c>
      <c r="C231" s="268">
        <v>290</v>
      </c>
      <c r="D231" s="268">
        <v>144</v>
      </c>
      <c r="E231" s="268">
        <v>305</v>
      </c>
      <c r="F231" s="268">
        <v>154</v>
      </c>
      <c r="G231" s="268">
        <v>254</v>
      </c>
      <c r="H231" s="268">
        <v>123</v>
      </c>
      <c r="I231" s="22">
        <f t="shared" si="100"/>
        <v>-51</v>
      </c>
      <c r="J231" s="144">
        <f t="shared" si="81"/>
        <v>-0.16721311475409836</v>
      </c>
      <c r="K231" s="22">
        <f t="shared" si="101"/>
        <v>-31</v>
      </c>
      <c r="L231" s="17">
        <f t="shared" si="82"/>
        <v>-0.20129870129870131</v>
      </c>
    </row>
    <row r="232" spans="1:12">
      <c r="A232" s="416">
        <v>6</v>
      </c>
      <c r="B232" s="195" t="s">
        <v>1684</v>
      </c>
      <c r="C232" s="268">
        <v>271</v>
      </c>
      <c r="D232" s="268">
        <v>107</v>
      </c>
      <c r="E232" s="268">
        <v>267</v>
      </c>
      <c r="F232" s="268">
        <v>121</v>
      </c>
      <c r="G232" s="268">
        <v>224</v>
      </c>
      <c r="H232" s="268">
        <v>103</v>
      </c>
      <c r="I232" s="22">
        <f t="shared" si="100"/>
        <v>-43</v>
      </c>
      <c r="J232" s="144">
        <f t="shared" si="81"/>
        <v>-0.16104868913857678</v>
      </c>
      <c r="K232" s="22">
        <f t="shared" si="101"/>
        <v>-18</v>
      </c>
      <c r="L232" s="17">
        <f t="shared" si="82"/>
        <v>-0.1487603305785124</v>
      </c>
    </row>
    <row r="233" spans="1:12" s="270" customFormat="1">
      <c r="A233" s="564" t="s">
        <v>1517</v>
      </c>
      <c r="B233" s="564"/>
      <c r="C233" s="39">
        <f>SUM(C234:C241)</f>
        <v>3813</v>
      </c>
      <c r="D233" s="39">
        <f t="shared" ref="D233:K233" si="102">SUM(D234:D241)</f>
        <v>1781</v>
      </c>
      <c r="E233" s="39">
        <f t="shared" si="102"/>
        <v>3746</v>
      </c>
      <c r="F233" s="39">
        <f t="shared" si="102"/>
        <v>1731</v>
      </c>
      <c r="G233" s="39">
        <f t="shared" si="102"/>
        <v>3578</v>
      </c>
      <c r="H233" s="39">
        <f t="shared" si="102"/>
        <v>1717</v>
      </c>
      <c r="I233" s="39">
        <f t="shared" si="102"/>
        <v>-168</v>
      </c>
      <c r="J233" s="40">
        <f t="shared" si="81"/>
        <v>-4.4847837693539776E-2</v>
      </c>
      <c r="K233" s="39">
        <f t="shared" si="102"/>
        <v>-14</v>
      </c>
      <c r="L233" s="40">
        <f t="shared" si="82"/>
        <v>-8.0878105141536684E-3</v>
      </c>
    </row>
    <row r="234" spans="1:12">
      <c r="A234" s="277" t="s">
        <v>1518</v>
      </c>
      <c r="B234" s="195" t="s">
        <v>1685</v>
      </c>
      <c r="C234" s="268">
        <v>458</v>
      </c>
      <c r="D234" s="268">
        <v>210</v>
      </c>
      <c r="E234" s="268">
        <v>473</v>
      </c>
      <c r="F234" s="268">
        <v>216</v>
      </c>
      <c r="G234" s="268">
        <v>475</v>
      </c>
      <c r="H234" s="268">
        <v>224</v>
      </c>
      <c r="I234" s="22">
        <f t="shared" ref="I234:I241" si="103">G234-E234</f>
        <v>2</v>
      </c>
      <c r="J234" s="144">
        <f t="shared" si="81"/>
        <v>4.2283298097251587E-3</v>
      </c>
      <c r="K234" s="22">
        <f t="shared" ref="K234:K241" si="104">H234-F234</f>
        <v>8</v>
      </c>
      <c r="L234" s="17">
        <f t="shared" si="82"/>
        <v>3.7037037037037035E-2</v>
      </c>
    </row>
    <row r="235" spans="1:12">
      <c r="A235" s="277" t="s">
        <v>1519</v>
      </c>
      <c r="B235" s="195" t="s">
        <v>1686</v>
      </c>
      <c r="C235" s="268">
        <v>509</v>
      </c>
      <c r="D235" s="268">
        <v>235</v>
      </c>
      <c r="E235" s="268">
        <v>471</v>
      </c>
      <c r="F235" s="268">
        <v>214</v>
      </c>
      <c r="G235" s="268">
        <v>443</v>
      </c>
      <c r="H235" s="268">
        <v>219</v>
      </c>
      <c r="I235" s="22">
        <f t="shared" si="103"/>
        <v>-28</v>
      </c>
      <c r="J235" s="144">
        <f t="shared" si="81"/>
        <v>-5.9447983014861996E-2</v>
      </c>
      <c r="K235" s="22">
        <f t="shared" si="104"/>
        <v>5</v>
      </c>
      <c r="L235" s="17">
        <f t="shared" si="82"/>
        <v>2.336448598130841E-2</v>
      </c>
    </row>
    <row r="236" spans="1:12">
      <c r="A236" s="277" t="s">
        <v>1520</v>
      </c>
      <c r="B236" s="195" t="s">
        <v>1687</v>
      </c>
      <c r="C236" s="268">
        <v>222</v>
      </c>
      <c r="D236" s="268">
        <v>97</v>
      </c>
      <c r="E236" s="268">
        <v>229</v>
      </c>
      <c r="F236" s="268">
        <v>93</v>
      </c>
      <c r="G236" s="268">
        <v>208</v>
      </c>
      <c r="H236" s="268">
        <v>84</v>
      </c>
      <c r="I236" s="22">
        <f t="shared" si="103"/>
        <v>-21</v>
      </c>
      <c r="J236" s="144">
        <f t="shared" si="81"/>
        <v>-9.1703056768558958E-2</v>
      </c>
      <c r="K236" s="22">
        <f t="shared" si="104"/>
        <v>-9</v>
      </c>
      <c r="L236" s="17">
        <f t="shared" si="82"/>
        <v>-9.6774193548387094E-2</v>
      </c>
    </row>
    <row r="237" spans="1:12">
      <c r="A237" s="277" t="s">
        <v>1521</v>
      </c>
      <c r="B237" s="195" t="s">
        <v>1688</v>
      </c>
      <c r="C237" s="268">
        <v>339</v>
      </c>
      <c r="D237" s="268">
        <v>142</v>
      </c>
      <c r="E237" s="268">
        <v>323</v>
      </c>
      <c r="F237" s="268">
        <v>133</v>
      </c>
      <c r="G237" s="268">
        <v>298</v>
      </c>
      <c r="H237" s="268">
        <v>134</v>
      </c>
      <c r="I237" s="22">
        <f t="shared" si="103"/>
        <v>-25</v>
      </c>
      <c r="J237" s="144">
        <f t="shared" si="81"/>
        <v>-7.7399380804953566E-2</v>
      </c>
      <c r="K237" s="22">
        <f t="shared" si="104"/>
        <v>1</v>
      </c>
      <c r="L237" s="17">
        <f t="shared" si="82"/>
        <v>7.5187969924812026E-3</v>
      </c>
    </row>
    <row r="238" spans="1:12">
      <c r="A238" s="277" t="s">
        <v>1522</v>
      </c>
      <c r="B238" s="195" t="s">
        <v>1689</v>
      </c>
      <c r="C238" s="268">
        <v>348</v>
      </c>
      <c r="D238" s="268">
        <v>145</v>
      </c>
      <c r="E238" s="268">
        <v>323</v>
      </c>
      <c r="F238" s="268">
        <v>137</v>
      </c>
      <c r="G238" s="268">
        <v>314</v>
      </c>
      <c r="H238" s="268">
        <v>132</v>
      </c>
      <c r="I238" s="22">
        <f t="shared" si="103"/>
        <v>-9</v>
      </c>
      <c r="J238" s="144">
        <f t="shared" si="81"/>
        <v>-2.7863777089783281E-2</v>
      </c>
      <c r="K238" s="22">
        <f t="shared" si="104"/>
        <v>-5</v>
      </c>
      <c r="L238" s="17">
        <f t="shared" si="82"/>
        <v>-3.6496350364963501E-2</v>
      </c>
    </row>
    <row r="239" spans="1:12">
      <c r="A239" s="277" t="s">
        <v>1523</v>
      </c>
      <c r="B239" s="195" t="s">
        <v>1690</v>
      </c>
      <c r="C239" s="268">
        <v>957</v>
      </c>
      <c r="D239" s="268">
        <v>459</v>
      </c>
      <c r="E239" s="268">
        <v>955</v>
      </c>
      <c r="F239" s="268">
        <v>467</v>
      </c>
      <c r="G239" s="268">
        <v>897</v>
      </c>
      <c r="H239" s="268">
        <v>439</v>
      </c>
      <c r="I239" s="22">
        <f t="shared" si="103"/>
        <v>-58</v>
      </c>
      <c r="J239" s="144">
        <f t="shared" si="81"/>
        <v>-6.0732984293193716E-2</v>
      </c>
      <c r="K239" s="22">
        <f t="shared" si="104"/>
        <v>-28</v>
      </c>
      <c r="L239" s="17">
        <f t="shared" si="82"/>
        <v>-5.9957173447537475E-2</v>
      </c>
    </row>
    <row r="240" spans="1:12">
      <c r="A240" s="277" t="s">
        <v>1524</v>
      </c>
      <c r="B240" s="195" t="s">
        <v>1691</v>
      </c>
      <c r="C240" s="268">
        <v>440</v>
      </c>
      <c r="D240" s="268">
        <v>223</v>
      </c>
      <c r="E240" s="268">
        <v>433</v>
      </c>
      <c r="F240" s="268">
        <v>207</v>
      </c>
      <c r="G240" s="268">
        <v>438</v>
      </c>
      <c r="H240" s="268">
        <v>223</v>
      </c>
      <c r="I240" s="22">
        <f t="shared" si="103"/>
        <v>5</v>
      </c>
      <c r="J240" s="144">
        <f t="shared" si="81"/>
        <v>1.1547344110854504E-2</v>
      </c>
      <c r="K240" s="22">
        <f t="shared" si="104"/>
        <v>16</v>
      </c>
      <c r="L240" s="17">
        <f t="shared" si="82"/>
        <v>7.7294685990338161E-2</v>
      </c>
    </row>
    <row r="241" spans="1:12">
      <c r="A241" s="277" t="s">
        <v>1525</v>
      </c>
      <c r="B241" s="195" t="s">
        <v>1692</v>
      </c>
      <c r="C241" s="268">
        <v>540</v>
      </c>
      <c r="D241" s="268">
        <v>270</v>
      </c>
      <c r="E241" s="268">
        <v>539</v>
      </c>
      <c r="F241" s="268">
        <v>264</v>
      </c>
      <c r="G241" s="268">
        <v>505</v>
      </c>
      <c r="H241" s="268">
        <v>262</v>
      </c>
      <c r="I241" s="22">
        <f t="shared" si="103"/>
        <v>-34</v>
      </c>
      <c r="J241" s="144">
        <f t="shared" si="81"/>
        <v>-6.3079777365491654E-2</v>
      </c>
      <c r="K241" s="22">
        <f t="shared" si="104"/>
        <v>-2</v>
      </c>
      <c r="L241" s="17">
        <f t="shared" si="82"/>
        <v>-7.575757575757576E-3</v>
      </c>
    </row>
    <row r="242" spans="1:12" s="270" customFormat="1">
      <c r="A242" s="564" t="s">
        <v>492</v>
      </c>
      <c r="B242" s="564"/>
      <c r="C242" s="39">
        <f>SUM(C243:C256)</f>
        <v>24194</v>
      </c>
      <c r="D242" s="39">
        <f t="shared" ref="D242:K242" si="105">SUM(D243:D256)</f>
        <v>12026</v>
      </c>
      <c r="E242" s="39">
        <f t="shared" si="105"/>
        <v>22177</v>
      </c>
      <c r="F242" s="39">
        <f t="shared" si="105"/>
        <v>11108</v>
      </c>
      <c r="G242" s="39">
        <f t="shared" si="105"/>
        <v>20624</v>
      </c>
      <c r="H242" s="39">
        <f t="shared" si="105"/>
        <v>10276</v>
      </c>
      <c r="I242" s="39">
        <f t="shared" si="105"/>
        <v>-1553</v>
      </c>
      <c r="J242" s="40">
        <f t="shared" si="81"/>
        <v>-7.0027505974658427E-2</v>
      </c>
      <c r="K242" s="39">
        <f t="shared" si="105"/>
        <v>-832</v>
      </c>
      <c r="L242" s="40">
        <f t="shared" si="82"/>
        <v>-7.490097227223623E-2</v>
      </c>
    </row>
    <row r="243" spans="1:12">
      <c r="A243" s="416">
        <v>1</v>
      </c>
      <c r="B243" s="195" t="s">
        <v>1693</v>
      </c>
      <c r="C243" s="268">
        <v>13522</v>
      </c>
      <c r="D243" s="268">
        <v>6695</v>
      </c>
      <c r="E243" s="268">
        <v>12131</v>
      </c>
      <c r="F243" s="268">
        <v>6036</v>
      </c>
      <c r="G243" s="268">
        <v>11297</v>
      </c>
      <c r="H243" s="268">
        <v>5563</v>
      </c>
      <c r="I243" s="22">
        <f t="shared" ref="I243:I256" si="106">G243-E243</f>
        <v>-834</v>
      </c>
      <c r="J243" s="144">
        <f t="shared" ref="J243:J306" si="107">I243/E243</f>
        <v>-6.874948479103124E-2</v>
      </c>
      <c r="K243" s="22">
        <f t="shared" ref="K243:K256" si="108">H243-F243</f>
        <v>-473</v>
      </c>
      <c r="L243" s="17">
        <f t="shared" ref="L243:L306" si="109">K243/F243</f>
        <v>-7.8363154406891983E-2</v>
      </c>
    </row>
    <row r="244" spans="1:12">
      <c r="A244" s="416">
        <v>2</v>
      </c>
      <c r="B244" s="195" t="s">
        <v>1694</v>
      </c>
      <c r="C244" s="268">
        <v>1055</v>
      </c>
      <c r="D244" s="268">
        <v>614</v>
      </c>
      <c r="E244" s="268">
        <v>985</v>
      </c>
      <c r="F244" s="268">
        <v>573</v>
      </c>
      <c r="G244" s="268">
        <v>921</v>
      </c>
      <c r="H244" s="268">
        <v>515</v>
      </c>
      <c r="I244" s="22">
        <f t="shared" si="106"/>
        <v>-64</v>
      </c>
      <c r="J244" s="144">
        <f t="shared" si="107"/>
        <v>-6.4974619289340105E-2</v>
      </c>
      <c r="K244" s="22">
        <f t="shared" si="108"/>
        <v>-58</v>
      </c>
      <c r="L244" s="17">
        <f t="shared" si="109"/>
        <v>-0.1012216404886562</v>
      </c>
    </row>
    <row r="245" spans="1:12">
      <c r="A245" s="416">
        <v>3</v>
      </c>
      <c r="B245" s="195" t="s">
        <v>1695</v>
      </c>
      <c r="C245" s="268">
        <v>731</v>
      </c>
      <c r="D245" s="268">
        <v>352</v>
      </c>
      <c r="E245" s="268">
        <v>683</v>
      </c>
      <c r="F245" s="268">
        <v>336</v>
      </c>
      <c r="G245" s="268">
        <v>665</v>
      </c>
      <c r="H245" s="268">
        <v>340</v>
      </c>
      <c r="I245" s="22">
        <f t="shared" si="106"/>
        <v>-18</v>
      </c>
      <c r="J245" s="144">
        <f t="shared" si="107"/>
        <v>-2.6354319180087848E-2</v>
      </c>
      <c r="K245" s="22">
        <f t="shared" si="108"/>
        <v>4</v>
      </c>
      <c r="L245" s="17">
        <f t="shared" si="109"/>
        <v>1.1904761904761904E-2</v>
      </c>
    </row>
    <row r="246" spans="1:12">
      <c r="A246" s="416">
        <v>4</v>
      </c>
      <c r="B246" s="195" t="s">
        <v>1696</v>
      </c>
      <c r="C246" s="268">
        <v>1244</v>
      </c>
      <c r="D246" s="268">
        <v>593</v>
      </c>
      <c r="E246" s="268">
        <v>1230</v>
      </c>
      <c r="F246" s="268">
        <v>595</v>
      </c>
      <c r="G246" s="268">
        <v>1067</v>
      </c>
      <c r="H246" s="268">
        <v>515</v>
      </c>
      <c r="I246" s="22">
        <f t="shared" si="106"/>
        <v>-163</v>
      </c>
      <c r="J246" s="144">
        <f t="shared" si="107"/>
        <v>-0.13252032520325202</v>
      </c>
      <c r="K246" s="22">
        <f t="shared" si="108"/>
        <v>-80</v>
      </c>
      <c r="L246" s="17">
        <f t="shared" si="109"/>
        <v>-0.13445378151260504</v>
      </c>
    </row>
    <row r="247" spans="1:12">
      <c r="A247" s="416">
        <v>5</v>
      </c>
      <c r="B247" s="195" t="s">
        <v>1697</v>
      </c>
      <c r="C247" s="268">
        <v>386</v>
      </c>
      <c r="D247" s="268">
        <v>182</v>
      </c>
      <c r="E247" s="268">
        <v>352</v>
      </c>
      <c r="F247" s="268">
        <v>178</v>
      </c>
      <c r="G247" s="268">
        <v>316</v>
      </c>
      <c r="H247" s="268">
        <v>155</v>
      </c>
      <c r="I247" s="22">
        <f t="shared" si="106"/>
        <v>-36</v>
      </c>
      <c r="J247" s="144">
        <f t="shared" si="107"/>
        <v>-0.10227272727272728</v>
      </c>
      <c r="K247" s="22">
        <f t="shared" si="108"/>
        <v>-23</v>
      </c>
      <c r="L247" s="17">
        <f t="shared" si="109"/>
        <v>-0.12921348314606743</v>
      </c>
    </row>
    <row r="248" spans="1:12">
      <c r="A248" s="416">
        <v>6</v>
      </c>
      <c r="B248" s="195" t="s">
        <v>1698</v>
      </c>
      <c r="C248" s="268">
        <v>840</v>
      </c>
      <c r="D248" s="268">
        <v>418</v>
      </c>
      <c r="E248" s="268">
        <v>733</v>
      </c>
      <c r="F248" s="268">
        <v>379</v>
      </c>
      <c r="G248" s="268">
        <v>669</v>
      </c>
      <c r="H248" s="268">
        <v>353</v>
      </c>
      <c r="I248" s="22">
        <f t="shared" si="106"/>
        <v>-64</v>
      </c>
      <c r="J248" s="144">
        <f t="shared" si="107"/>
        <v>-8.7312414733969987E-2</v>
      </c>
      <c r="K248" s="22">
        <f t="shared" si="108"/>
        <v>-26</v>
      </c>
      <c r="L248" s="17">
        <f t="shared" si="109"/>
        <v>-6.860158311345646E-2</v>
      </c>
    </row>
    <row r="249" spans="1:12">
      <c r="A249" s="416">
        <v>7</v>
      </c>
      <c r="B249" s="195" t="s">
        <v>1699</v>
      </c>
      <c r="C249" s="268">
        <v>877</v>
      </c>
      <c r="D249" s="268">
        <v>398</v>
      </c>
      <c r="E249" s="268">
        <v>820</v>
      </c>
      <c r="F249" s="268">
        <v>376</v>
      </c>
      <c r="G249" s="268">
        <v>816</v>
      </c>
      <c r="H249" s="268">
        <v>384</v>
      </c>
      <c r="I249" s="22">
        <f t="shared" si="106"/>
        <v>-4</v>
      </c>
      <c r="J249" s="144">
        <f t="shared" si="107"/>
        <v>-4.8780487804878049E-3</v>
      </c>
      <c r="K249" s="22">
        <f t="shared" si="108"/>
        <v>8</v>
      </c>
      <c r="L249" s="17">
        <f t="shared" si="109"/>
        <v>2.1276595744680851E-2</v>
      </c>
    </row>
    <row r="250" spans="1:12">
      <c r="A250" s="416">
        <v>8</v>
      </c>
      <c r="B250" s="195" t="s">
        <v>1700</v>
      </c>
      <c r="C250" s="268">
        <v>725</v>
      </c>
      <c r="D250" s="268">
        <v>348</v>
      </c>
      <c r="E250" s="268">
        <v>702</v>
      </c>
      <c r="F250" s="268">
        <v>363</v>
      </c>
      <c r="G250" s="268">
        <v>673</v>
      </c>
      <c r="H250" s="268">
        <v>341</v>
      </c>
      <c r="I250" s="22">
        <f t="shared" si="106"/>
        <v>-29</v>
      </c>
      <c r="J250" s="144">
        <f t="shared" si="107"/>
        <v>-4.1310541310541307E-2</v>
      </c>
      <c r="K250" s="22">
        <f t="shared" si="108"/>
        <v>-22</v>
      </c>
      <c r="L250" s="17">
        <f t="shared" si="109"/>
        <v>-6.0606060606060608E-2</v>
      </c>
    </row>
    <row r="251" spans="1:12">
      <c r="A251" s="416">
        <v>9</v>
      </c>
      <c r="B251" s="195" t="s">
        <v>1701</v>
      </c>
      <c r="C251" s="268">
        <v>776</v>
      </c>
      <c r="D251" s="268">
        <v>420</v>
      </c>
      <c r="E251" s="268">
        <v>731</v>
      </c>
      <c r="F251" s="268">
        <v>399</v>
      </c>
      <c r="G251" s="268">
        <v>664</v>
      </c>
      <c r="H251" s="268">
        <v>366</v>
      </c>
      <c r="I251" s="22">
        <f t="shared" si="106"/>
        <v>-67</v>
      </c>
      <c r="J251" s="144">
        <f t="shared" si="107"/>
        <v>-9.1655266757865936E-2</v>
      </c>
      <c r="K251" s="22">
        <f t="shared" si="108"/>
        <v>-33</v>
      </c>
      <c r="L251" s="17">
        <f t="shared" si="109"/>
        <v>-8.2706766917293228E-2</v>
      </c>
    </row>
    <row r="252" spans="1:12">
      <c r="A252" s="416">
        <v>10</v>
      </c>
      <c r="B252" s="195" t="s">
        <v>1702</v>
      </c>
      <c r="C252" s="268">
        <v>652</v>
      </c>
      <c r="D252" s="268">
        <v>300</v>
      </c>
      <c r="E252" s="268">
        <v>639</v>
      </c>
      <c r="F252" s="268">
        <v>284</v>
      </c>
      <c r="G252" s="268">
        <v>561</v>
      </c>
      <c r="H252" s="268">
        <v>258</v>
      </c>
      <c r="I252" s="22">
        <f t="shared" si="106"/>
        <v>-78</v>
      </c>
      <c r="J252" s="144">
        <f t="shared" si="107"/>
        <v>-0.12206572769953052</v>
      </c>
      <c r="K252" s="22">
        <f t="shared" si="108"/>
        <v>-26</v>
      </c>
      <c r="L252" s="17">
        <f t="shared" si="109"/>
        <v>-9.154929577464789E-2</v>
      </c>
    </row>
    <row r="253" spans="1:12">
      <c r="A253" s="416">
        <v>11</v>
      </c>
      <c r="B253" s="195" t="s">
        <v>1703</v>
      </c>
      <c r="C253" s="268">
        <v>1041</v>
      </c>
      <c r="D253" s="268">
        <v>535</v>
      </c>
      <c r="E253" s="268">
        <v>998</v>
      </c>
      <c r="F253" s="268">
        <v>480</v>
      </c>
      <c r="G253" s="268">
        <v>930</v>
      </c>
      <c r="H253" s="268">
        <v>451</v>
      </c>
      <c r="I253" s="22">
        <f t="shared" si="106"/>
        <v>-68</v>
      </c>
      <c r="J253" s="144">
        <f t="shared" si="107"/>
        <v>-6.8136272545090179E-2</v>
      </c>
      <c r="K253" s="22">
        <f t="shared" si="108"/>
        <v>-29</v>
      </c>
      <c r="L253" s="17">
        <f t="shared" si="109"/>
        <v>-6.0416666666666667E-2</v>
      </c>
    </row>
    <row r="254" spans="1:12">
      <c r="A254" s="416">
        <v>12</v>
      </c>
      <c r="B254" s="195" t="s">
        <v>1704</v>
      </c>
      <c r="C254" s="268">
        <v>871</v>
      </c>
      <c r="D254" s="268">
        <v>446</v>
      </c>
      <c r="E254" s="268">
        <v>849</v>
      </c>
      <c r="F254" s="268">
        <v>418</v>
      </c>
      <c r="G254" s="268">
        <v>781</v>
      </c>
      <c r="H254" s="268">
        <v>369</v>
      </c>
      <c r="I254" s="22">
        <f t="shared" si="106"/>
        <v>-68</v>
      </c>
      <c r="J254" s="144">
        <f t="shared" si="107"/>
        <v>-8.0094228504122497E-2</v>
      </c>
      <c r="K254" s="22">
        <f t="shared" si="108"/>
        <v>-49</v>
      </c>
      <c r="L254" s="17">
        <f t="shared" si="109"/>
        <v>-0.11722488038277512</v>
      </c>
    </row>
    <row r="255" spans="1:12">
      <c r="A255" s="416">
        <v>13</v>
      </c>
      <c r="B255" s="195" t="s">
        <v>1705</v>
      </c>
      <c r="C255" s="268">
        <v>652</v>
      </c>
      <c r="D255" s="268">
        <v>342</v>
      </c>
      <c r="E255" s="268">
        <v>555</v>
      </c>
      <c r="F255" s="268">
        <v>309</v>
      </c>
      <c r="G255" s="268">
        <v>527</v>
      </c>
      <c r="H255" s="268">
        <v>298</v>
      </c>
      <c r="I255" s="22">
        <f t="shared" si="106"/>
        <v>-28</v>
      </c>
      <c r="J255" s="144">
        <f t="shared" si="107"/>
        <v>-5.0450450450450449E-2</v>
      </c>
      <c r="K255" s="22">
        <f t="shared" si="108"/>
        <v>-11</v>
      </c>
      <c r="L255" s="17">
        <f t="shared" si="109"/>
        <v>-3.5598705501618123E-2</v>
      </c>
    </row>
    <row r="256" spans="1:12">
      <c r="A256" s="416">
        <v>14</v>
      </c>
      <c r="B256" s="195" t="s">
        <v>1706</v>
      </c>
      <c r="C256" s="268">
        <v>822</v>
      </c>
      <c r="D256" s="268">
        <v>383</v>
      </c>
      <c r="E256" s="268">
        <v>769</v>
      </c>
      <c r="F256" s="268">
        <v>382</v>
      </c>
      <c r="G256" s="268">
        <v>737</v>
      </c>
      <c r="H256" s="268">
        <v>368</v>
      </c>
      <c r="I256" s="22">
        <f t="shared" si="106"/>
        <v>-32</v>
      </c>
      <c r="J256" s="144">
        <f t="shared" si="107"/>
        <v>-4.1612483745123538E-2</v>
      </c>
      <c r="K256" s="22">
        <f t="shared" si="108"/>
        <v>-14</v>
      </c>
      <c r="L256" s="17">
        <f t="shared" si="109"/>
        <v>-3.6649214659685861E-2</v>
      </c>
    </row>
    <row r="257" spans="1:12" s="270" customFormat="1">
      <c r="A257" s="564" t="s">
        <v>1526</v>
      </c>
      <c r="B257" s="564"/>
      <c r="C257" s="39">
        <f>SUM(C258:C262)</f>
        <v>3716</v>
      </c>
      <c r="D257" s="39">
        <f t="shared" ref="D257:K257" si="110">SUM(D258:D262)</f>
        <v>1788</v>
      </c>
      <c r="E257" s="39">
        <f t="shared" si="110"/>
        <v>3766</v>
      </c>
      <c r="F257" s="39">
        <f t="shared" si="110"/>
        <v>1857</v>
      </c>
      <c r="G257" s="39">
        <f t="shared" si="110"/>
        <v>3338</v>
      </c>
      <c r="H257" s="39">
        <f t="shared" si="110"/>
        <v>1719</v>
      </c>
      <c r="I257" s="39">
        <f t="shared" si="110"/>
        <v>-428</v>
      </c>
      <c r="J257" s="40">
        <f t="shared" si="107"/>
        <v>-0.11364843335103558</v>
      </c>
      <c r="K257" s="39">
        <f t="shared" si="110"/>
        <v>-138</v>
      </c>
      <c r="L257" s="40">
        <f t="shared" si="109"/>
        <v>-7.4313408723747976E-2</v>
      </c>
    </row>
    <row r="258" spans="1:12">
      <c r="A258" s="416">
        <v>1</v>
      </c>
      <c r="B258" s="195" t="s">
        <v>1707</v>
      </c>
      <c r="C258" s="268">
        <v>666</v>
      </c>
      <c r="D258" s="268">
        <v>340</v>
      </c>
      <c r="E258" s="268">
        <v>673</v>
      </c>
      <c r="F258" s="268">
        <v>345</v>
      </c>
      <c r="G258" s="268">
        <v>583</v>
      </c>
      <c r="H258" s="268">
        <v>314</v>
      </c>
      <c r="I258" s="22">
        <f>G258-E258</f>
        <v>-90</v>
      </c>
      <c r="J258" s="144">
        <f t="shared" si="107"/>
        <v>-0.1337295690936107</v>
      </c>
      <c r="K258" s="22">
        <f>H258-F258</f>
        <v>-31</v>
      </c>
      <c r="L258" s="17">
        <f t="shared" si="109"/>
        <v>-8.9855072463768115E-2</v>
      </c>
    </row>
    <row r="259" spans="1:12">
      <c r="A259" s="416">
        <v>2</v>
      </c>
      <c r="B259" s="195" t="s">
        <v>1708</v>
      </c>
      <c r="C259" s="268">
        <v>487</v>
      </c>
      <c r="D259" s="268">
        <v>232</v>
      </c>
      <c r="E259" s="268">
        <v>494</v>
      </c>
      <c r="F259" s="268">
        <v>256</v>
      </c>
      <c r="G259" s="268">
        <v>461</v>
      </c>
      <c r="H259" s="268">
        <v>252</v>
      </c>
      <c r="I259" s="22">
        <f>G259-E259</f>
        <v>-33</v>
      </c>
      <c r="J259" s="144">
        <f t="shared" si="107"/>
        <v>-6.6801619433198386E-2</v>
      </c>
      <c r="K259" s="22">
        <f>H259-F259</f>
        <v>-4</v>
      </c>
      <c r="L259" s="17">
        <f t="shared" si="109"/>
        <v>-1.5625E-2</v>
      </c>
    </row>
    <row r="260" spans="1:12">
      <c r="A260" s="416">
        <v>3</v>
      </c>
      <c r="B260" s="195" t="s">
        <v>1709</v>
      </c>
      <c r="C260" s="268">
        <v>391</v>
      </c>
      <c r="D260" s="268">
        <v>179</v>
      </c>
      <c r="E260" s="268">
        <v>416</v>
      </c>
      <c r="F260" s="268">
        <v>188</v>
      </c>
      <c r="G260" s="268">
        <v>359</v>
      </c>
      <c r="H260" s="268">
        <v>179</v>
      </c>
      <c r="I260" s="22">
        <f>G260-E260</f>
        <v>-57</v>
      </c>
      <c r="J260" s="144">
        <f t="shared" si="107"/>
        <v>-0.13701923076923078</v>
      </c>
      <c r="K260" s="22">
        <f>H260-F260</f>
        <v>-9</v>
      </c>
      <c r="L260" s="17">
        <f t="shared" si="109"/>
        <v>-4.7872340425531915E-2</v>
      </c>
    </row>
    <row r="261" spans="1:12">
      <c r="A261" s="416">
        <v>4</v>
      </c>
      <c r="B261" s="195" t="s">
        <v>1710</v>
      </c>
      <c r="C261" s="268">
        <v>549</v>
      </c>
      <c r="D261" s="268">
        <v>277</v>
      </c>
      <c r="E261" s="268">
        <v>546</v>
      </c>
      <c r="F261" s="268">
        <v>276</v>
      </c>
      <c r="G261" s="268">
        <v>505</v>
      </c>
      <c r="H261" s="268">
        <v>271</v>
      </c>
      <c r="I261" s="22">
        <f>G261-E261</f>
        <v>-41</v>
      </c>
      <c r="J261" s="144">
        <f t="shared" si="107"/>
        <v>-7.5091575091575088E-2</v>
      </c>
      <c r="K261" s="22">
        <f>H261-F261</f>
        <v>-5</v>
      </c>
      <c r="L261" s="17">
        <f t="shared" si="109"/>
        <v>-1.8115942028985508E-2</v>
      </c>
    </row>
    <row r="262" spans="1:12">
      <c r="A262" s="416">
        <v>5</v>
      </c>
      <c r="B262" s="195" t="s">
        <v>1711</v>
      </c>
      <c r="C262" s="268">
        <v>1623</v>
      </c>
      <c r="D262" s="268">
        <v>760</v>
      </c>
      <c r="E262" s="268">
        <v>1637</v>
      </c>
      <c r="F262" s="268">
        <v>792</v>
      </c>
      <c r="G262" s="268">
        <v>1430</v>
      </c>
      <c r="H262" s="268">
        <v>703</v>
      </c>
      <c r="I262" s="22">
        <f>G262-E262</f>
        <v>-207</v>
      </c>
      <c r="J262" s="144">
        <f t="shared" si="107"/>
        <v>-0.12645082467929139</v>
      </c>
      <c r="K262" s="22">
        <f>H262-F262</f>
        <v>-89</v>
      </c>
      <c r="L262" s="17">
        <f t="shared" si="109"/>
        <v>-0.11237373737373738</v>
      </c>
    </row>
    <row r="263" spans="1:12" s="270" customFormat="1">
      <c r="A263" s="564" t="s">
        <v>1527</v>
      </c>
      <c r="B263" s="564"/>
      <c r="C263" s="39">
        <f>SUM(C264:C268)</f>
        <v>1720</v>
      </c>
      <c r="D263" s="39">
        <f t="shared" ref="D263:K263" si="111">SUM(D264:D268)</f>
        <v>850</v>
      </c>
      <c r="E263" s="39">
        <f t="shared" si="111"/>
        <v>1728</v>
      </c>
      <c r="F263" s="39">
        <f t="shared" si="111"/>
        <v>816</v>
      </c>
      <c r="G263" s="39">
        <f t="shared" si="111"/>
        <v>1487</v>
      </c>
      <c r="H263" s="39">
        <f t="shared" si="111"/>
        <v>762</v>
      </c>
      <c r="I263" s="39">
        <f t="shared" si="111"/>
        <v>-241</v>
      </c>
      <c r="J263" s="40">
        <f t="shared" si="107"/>
        <v>-0.13946759259259259</v>
      </c>
      <c r="K263" s="39">
        <f t="shared" si="111"/>
        <v>-54</v>
      </c>
      <c r="L263" s="40">
        <f t="shared" si="109"/>
        <v>-6.6176470588235295E-2</v>
      </c>
    </row>
    <row r="264" spans="1:12">
      <c r="A264" s="416">
        <v>1</v>
      </c>
      <c r="B264" s="195" t="s">
        <v>1712</v>
      </c>
      <c r="C264" s="268">
        <v>250</v>
      </c>
      <c r="D264" s="268">
        <v>108</v>
      </c>
      <c r="E264" s="268">
        <v>266</v>
      </c>
      <c r="F264" s="268">
        <v>115</v>
      </c>
      <c r="G264" s="268">
        <v>220</v>
      </c>
      <c r="H264" s="268">
        <v>106</v>
      </c>
      <c r="I264" s="22">
        <f>G264-E264</f>
        <v>-46</v>
      </c>
      <c r="J264" s="144">
        <f t="shared" si="107"/>
        <v>-0.17293233082706766</v>
      </c>
      <c r="K264" s="22">
        <f>H264-F264</f>
        <v>-9</v>
      </c>
      <c r="L264" s="17">
        <f t="shared" si="109"/>
        <v>-7.8260869565217397E-2</v>
      </c>
    </row>
    <row r="265" spans="1:12">
      <c r="A265" s="416">
        <v>2</v>
      </c>
      <c r="B265" s="195" t="s">
        <v>1713</v>
      </c>
      <c r="C265" s="268">
        <v>271</v>
      </c>
      <c r="D265" s="268">
        <v>151</v>
      </c>
      <c r="E265" s="268">
        <v>264</v>
      </c>
      <c r="F265" s="268">
        <v>140</v>
      </c>
      <c r="G265" s="268">
        <v>238</v>
      </c>
      <c r="H265" s="268">
        <v>143</v>
      </c>
      <c r="I265" s="22">
        <f>G265-E265</f>
        <v>-26</v>
      </c>
      <c r="J265" s="144">
        <f t="shared" si="107"/>
        <v>-9.8484848484848481E-2</v>
      </c>
      <c r="K265" s="22">
        <f>H265-F265</f>
        <v>3</v>
      </c>
      <c r="L265" s="17">
        <f t="shared" si="109"/>
        <v>2.1428571428571429E-2</v>
      </c>
    </row>
    <row r="266" spans="1:12">
      <c r="A266" s="416">
        <v>3</v>
      </c>
      <c r="B266" s="195" t="s">
        <v>1714</v>
      </c>
      <c r="C266" s="268">
        <v>232</v>
      </c>
      <c r="D266" s="268">
        <v>99</v>
      </c>
      <c r="E266" s="268">
        <v>241</v>
      </c>
      <c r="F266" s="268">
        <v>100</v>
      </c>
      <c r="G266" s="268">
        <v>190</v>
      </c>
      <c r="H266" s="268">
        <v>96</v>
      </c>
      <c r="I266" s="22">
        <f>G266-E266</f>
        <v>-51</v>
      </c>
      <c r="J266" s="144">
        <f t="shared" si="107"/>
        <v>-0.21161825726141079</v>
      </c>
      <c r="K266" s="22">
        <f>H266-F266</f>
        <v>-4</v>
      </c>
      <c r="L266" s="17">
        <f t="shared" si="109"/>
        <v>-0.04</v>
      </c>
    </row>
    <row r="267" spans="1:12">
      <c r="A267" s="416">
        <v>4</v>
      </c>
      <c r="B267" s="195" t="s">
        <v>1715</v>
      </c>
      <c r="C267" s="268">
        <v>243</v>
      </c>
      <c r="D267" s="268">
        <v>111</v>
      </c>
      <c r="E267" s="268">
        <v>226</v>
      </c>
      <c r="F267" s="268">
        <v>105</v>
      </c>
      <c r="G267" s="268">
        <v>211</v>
      </c>
      <c r="H267" s="268">
        <v>94</v>
      </c>
      <c r="I267" s="22">
        <f>G267-E267</f>
        <v>-15</v>
      </c>
      <c r="J267" s="144">
        <f t="shared" si="107"/>
        <v>-6.637168141592921E-2</v>
      </c>
      <c r="K267" s="22">
        <f>H267-F267</f>
        <v>-11</v>
      </c>
      <c r="L267" s="17">
        <f t="shared" si="109"/>
        <v>-0.10476190476190476</v>
      </c>
    </row>
    <row r="268" spans="1:12">
      <c r="A268" s="416">
        <v>5</v>
      </c>
      <c r="B268" s="195" t="s">
        <v>1716</v>
      </c>
      <c r="C268" s="268">
        <v>724</v>
      </c>
      <c r="D268" s="268">
        <v>381</v>
      </c>
      <c r="E268" s="268">
        <v>731</v>
      </c>
      <c r="F268" s="268">
        <v>356</v>
      </c>
      <c r="G268" s="268">
        <v>628</v>
      </c>
      <c r="H268" s="268">
        <v>323</v>
      </c>
      <c r="I268" s="22">
        <f>G268-E268</f>
        <v>-103</v>
      </c>
      <c r="J268" s="144">
        <f t="shared" si="107"/>
        <v>-0.1409028727770178</v>
      </c>
      <c r="K268" s="22">
        <f>H268-F268</f>
        <v>-33</v>
      </c>
      <c r="L268" s="17">
        <f t="shared" si="109"/>
        <v>-9.269662921348315E-2</v>
      </c>
    </row>
    <row r="269" spans="1:12" s="270" customFormat="1">
      <c r="A269" s="420" t="s">
        <v>1566</v>
      </c>
      <c r="B269" s="420"/>
      <c r="C269" s="251">
        <f>C270+C276+C293</f>
        <v>15848</v>
      </c>
      <c r="D269" s="251">
        <f t="shared" ref="D269:K269" si="112">D270+D276+D293</f>
        <v>9241</v>
      </c>
      <c r="E269" s="251">
        <f t="shared" si="112"/>
        <v>15450</v>
      </c>
      <c r="F269" s="251">
        <f t="shared" si="112"/>
        <v>9088</v>
      </c>
      <c r="G269" s="251">
        <f t="shared" si="112"/>
        <v>13955</v>
      </c>
      <c r="H269" s="251">
        <f t="shared" si="112"/>
        <v>8432</v>
      </c>
      <c r="I269" s="251">
        <f t="shared" si="112"/>
        <v>-1495</v>
      </c>
      <c r="J269" s="252">
        <f t="shared" si="107"/>
        <v>-9.6763754045307446E-2</v>
      </c>
      <c r="K269" s="251">
        <f t="shared" si="112"/>
        <v>-656</v>
      </c>
      <c r="L269" s="252">
        <f t="shared" si="109"/>
        <v>-7.2183098591549297E-2</v>
      </c>
    </row>
    <row r="270" spans="1:12" s="270" customFormat="1">
      <c r="A270" s="564" t="s">
        <v>1511</v>
      </c>
      <c r="B270" s="564"/>
      <c r="C270" s="39">
        <f>SUM(C271:C275)</f>
        <v>2842</v>
      </c>
      <c r="D270" s="39">
        <f t="shared" ref="D270:K270" si="113">SUM(D271:D275)</f>
        <v>1462</v>
      </c>
      <c r="E270" s="39">
        <f t="shared" si="113"/>
        <v>2875</v>
      </c>
      <c r="F270" s="39">
        <f t="shared" si="113"/>
        <v>1506</v>
      </c>
      <c r="G270" s="39">
        <f t="shared" si="113"/>
        <v>2393</v>
      </c>
      <c r="H270" s="39">
        <f t="shared" si="113"/>
        <v>1340</v>
      </c>
      <c r="I270" s="39">
        <f t="shared" si="113"/>
        <v>-482</v>
      </c>
      <c r="J270" s="40">
        <f t="shared" si="107"/>
        <v>-0.16765217391304349</v>
      </c>
      <c r="K270" s="39">
        <f t="shared" si="113"/>
        <v>-166</v>
      </c>
      <c r="L270" s="40">
        <f t="shared" si="109"/>
        <v>-0.11022576361221779</v>
      </c>
    </row>
    <row r="271" spans="1:12">
      <c r="A271" s="416">
        <v>1</v>
      </c>
      <c r="B271" s="195" t="s">
        <v>1717</v>
      </c>
      <c r="C271" s="268">
        <v>1125</v>
      </c>
      <c r="D271" s="268">
        <v>570</v>
      </c>
      <c r="E271" s="268">
        <v>1115</v>
      </c>
      <c r="F271" s="268">
        <v>559</v>
      </c>
      <c r="G271" s="268">
        <v>924</v>
      </c>
      <c r="H271" s="268">
        <v>510</v>
      </c>
      <c r="I271" s="22">
        <f>G271-E271</f>
        <v>-191</v>
      </c>
      <c r="J271" s="144">
        <f t="shared" si="107"/>
        <v>-0.17130044843049327</v>
      </c>
      <c r="K271" s="22">
        <f>H271-F271</f>
        <v>-49</v>
      </c>
      <c r="L271" s="17">
        <f t="shared" si="109"/>
        <v>-8.7656529516994638E-2</v>
      </c>
    </row>
    <row r="272" spans="1:12">
      <c r="A272" s="416">
        <v>2</v>
      </c>
      <c r="B272" s="195" t="s">
        <v>1718</v>
      </c>
      <c r="C272" s="268">
        <v>931</v>
      </c>
      <c r="D272" s="268">
        <v>482</v>
      </c>
      <c r="E272" s="268">
        <v>934</v>
      </c>
      <c r="F272" s="268">
        <v>507</v>
      </c>
      <c r="G272" s="268">
        <v>754</v>
      </c>
      <c r="H272" s="268">
        <v>432</v>
      </c>
      <c r="I272" s="22">
        <f>G272-E272</f>
        <v>-180</v>
      </c>
      <c r="J272" s="144">
        <f t="shared" si="107"/>
        <v>-0.19271948608137046</v>
      </c>
      <c r="K272" s="22">
        <f>H272-F272</f>
        <v>-75</v>
      </c>
      <c r="L272" s="17">
        <f t="shared" si="109"/>
        <v>-0.14792899408284024</v>
      </c>
    </row>
    <row r="273" spans="1:12">
      <c r="A273" s="416">
        <v>3</v>
      </c>
      <c r="B273" s="195" t="s">
        <v>1719</v>
      </c>
      <c r="C273" s="268">
        <v>182</v>
      </c>
      <c r="D273" s="268">
        <v>89</v>
      </c>
      <c r="E273" s="268">
        <v>176</v>
      </c>
      <c r="F273" s="268">
        <v>87</v>
      </c>
      <c r="G273" s="268">
        <v>157</v>
      </c>
      <c r="H273" s="268">
        <v>84</v>
      </c>
      <c r="I273" s="22">
        <f>G273-E273</f>
        <v>-19</v>
      </c>
      <c r="J273" s="144">
        <f t="shared" si="107"/>
        <v>-0.10795454545454546</v>
      </c>
      <c r="K273" s="22">
        <f>H273-F273</f>
        <v>-3</v>
      </c>
      <c r="L273" s="17">
        <f t="shared" si="109"/>
        <v>-3.4482758620689655E-2</v>
      </c>
    </row>
    <row r="274" spans="1:12">
      <c r="A274" s="416">
        <v>4</v>
      </c>
      <c r="B274" s="195" t="s">
        <v>1720</v>
      </c>
      <c r="C274" s="268">
        <v>277</v>
      </c>
      <c r="D274" s="268">
        <v>153</v>
      </c>
      <c r="E274" s="268">
        <v>304</v>
      </c>
      <c r="F274" s="268">
        <v>168</v>
      </c>
      <c r="G274" s="268">
        <v>268</v>
      </c>
      <c r="H274" s="268">
        <v>152</v>
      </c>
      <c r="I274" s="22">
        <f>G274-E274</f>
        <v>-36</v>
      </c>
      <c r="J274" s="144">
        <f t="shared" si="107"/>
        <v>-0.11842105263157894</v>
      </c>
      <c r="K274" s="22">
        <f>H274-F274</f>
        <v>-16</v>
      </c>
      <c r="L274" s="17">
        <f t="shared" si="109"/>
        <v>-9.5238095238095233E-2</v>
      </c>
    </row>
    <row r="275" spans="1:12">
      <c r="A275" s="416">
        <v>5</v>
      </c>
      <c r="B275" s="195" t="s">
        <v>1721</v>
      </c>
      <c r="C275" s="268">
        <v>327</v>
      </c>
      <c r="D275" s="268">
        <v>168</v>
      </c>
      <c r="E275" s="268">
        <v>346</v>
      </c>
      <c r="F275" s="268">
        <v>185</v>
      </c>
      <c r="G275" s="268">
        <v>290</v>
      </c>
      <c r="H275" s="268">
        <v>162</v>
      </c>
      <c r="I275" s="22">
        <f>G275-E275</f>
        <v>-56</v>
      </c>
      <c r="J275" s="144">
        <f t="shared" si="107"/>
        <v>-0.16184971098265896</v>
      </c>
      <c r="K275" s="22">
        <f>H275-F275</f>
        <v>-23</v>
      </c>
      <c r="L275" s="17">
        <f t="shared" si="109"/>
        <v>-0.12432432432432433</v>
      </c>
    </row>
    <row r="276" spans="1:12" s="270" customFormat="1">
      <c r="A276" s="564" t="s">
        <v>1512</v>
      </c>
      <c r="B276" s="564"/>
      <c r="C276" s="39">
        <f>SUM(C277:C292)</f>
        <v>9781</v>
      </c>
      <c r="D276" s="39">
        <f t="shared" ref="D276:K276" si="114">SUM(D277:D292)</f>
        <v>5905</v>
      </c>
      <c r="E276" s="39">
        <f t="shared" si="114"/>
        <v>9323</v>
      </c>
      <c r="F276" s="39">
        <f t="shared" si="114"/>
        <v>5713</v>
      </c>
      <c r="G276" s="39">
        <f t="shared" si="114"/>
        <v>8544</v>
      </c>
      <c r="H276" s="39">
        <f t="shared" si="114"/>
        <v>5320</v>
      </c>
      <c r="I276" s="39">
        <f t="shared" si="114"/>
        <v>-779</v>
      </c>
      <c r="J276" s="40">
        <f t="shared" si="107"/>
        <v>-8.3556795023061251E-2</v>
      </c>
      <c r="K276" s="39">
        <f t="shared" si="114"/>
        <v>-393</v>
      </c>
      <c r="L276" s="40">
        <f t="shared" si="109"/>
        <v>-6.8790477857517948E-2</v>
      </c>
    </row>
    <row r="277" spans="1:12">
      <c r="A277" s="416">
        <v>1</v>
      </c>
      <c r="B277" s="195" t="s">
        <v>1722</v>
      </c>
      <c r="C277" s="268">
        <v>4894</v>
      </c>
      <c r="D277" s="268">
        <v>2957</v>
      </c>
      <c r="E277" s="268">
        <v>4506</v>
      </c>
      <c r="F277" s="268">
        <v>2758</v>
      </c>
      <c r="G277" s="268">
        <v>4222</v>
      </c>
      <c r="H277" s="268">
        <v>2676</v>
      </c>
      <c r="I277" s="22">
        <f t="shared" ref="I277:I292" si="115">G277-E277</f>
        <v>-284</v>
      </c>
      <c r="J277" s="144">
        <f t="shared" si="107"/>
        <v>-6.302707501109632E-2</v>
      </c>
      <c r="K277" s="22">
        <f t="shared" ref="K277:K292" si="116">H277-F277</f>
        <v>-82</v>
      </c>
      <c r="L277" s="17">
        <f t="shared" si="109"/>
        <v>-2.9731689630166789E-2</v>
      </c>
    </row>
    <row r="278" spans="1:12">
      <c r="A278" s="416">
        <v>2</v>
      </c>
      <c r="B278" s="195" t="s">
        <v>1723</v>
      </c>
      <c r="C278" s="268">
        <v>409</v>
      </c>
      <c r="D278" s="268">
        <v>252</v>
      </c>
      <c r="E278" s="268">
        <v>417</v>
      </c>
      <c r="F278" s="268">
        <v>265</v>
      </c>
      <c r="G278" s="268">
        <v>406</v>
      </c>
      <c r="H278" s="268">
        <v>248</v>
      </c>
      <c r="I278" s="22">
        <f t="shared" si="115"/>
        <v>-11</v>
      </c>
      <c r="J278" s="144">
        <f t="shared" si="107"/>
        <v>-2.6378896882494004E-2</v>
      </c>
      <c r="K278" s="22">
        <f t="shared" si="116"/>
        <v>-17</v>
      </c>
      <c r="L278" s="17">
        <f t="shared" si="109"/>
        <v>-6.4150943396226415E-2</v>
      </c>
    </row>
    <row r="279" spans="1:12">
      <c r="A279" s="416">
        <v>3</v>
      </c>
      <c r="B279" s="195" t="s">
        <v>1724</v>
      </c>
      <c r="C279" s="268">
        <v>332</v>
      </c>
      <c r="D279" s="268">
        <v>190</v>
      </c>
      <c r="E279" s="268">
        <v>317</v>
      </c>
      <c r="F279" s="268">
        <v>197</v>
      </c>
      <c r="G279" s="268">
        <v>270</v>
      </c>
      <c r="H279" s="268">
        <v>171</v>
      </c>
      <c r="I279" s="22">
        <f t="shared" si="115"/>
        <v>-47</v>
      </c>
      <c r="J279" s="144">
        <f t="shared" si="107"/>
        <v>-0.14826498422712933</v>
      </c>
      <c r="K279" s="22">
        <f t="shared" si="116"/>
        <v>-26</v>
      </c>
      <c r="L279" s="17">
        <f t="shared" si="109"/>
        <v>-0.13197969543147209</v>
      </c>
    </row>
    <row r="280" spans="1:12">
      <c r="A280" s="416">
        <v>4</v>
      </c>
      <c r="B280" s="195" t="s">
        <v>1725</v>
      </c>
      <c r="C280" s="268">
        <v>391</v>
      </c>
      <c r="D280" s="268">
        <v>232</v>
      </c>
      <c r="E280" s="268">
        <v>395</v>
      </c>
      <c r="F280" s="268">
        <v>250</v>
      </c>
      <c r="G280" s="268">
        <v>373</v>
      </c>
      <c r="H280" s="268">
        <v>245</v>
      </c>
      <c r="I280" s="22">
        <f t="shared" si="115"/>
        <v>-22</v>
      </c>
      <c r="J280" s="144">
        <f t="shared" si="107"/>
        <v>-5.5696202531645568E-2</v>
      </c>
      <c r="K280" s="22">
        <f t="shared" si="116"/>
        <v>-5</v>
      </c>
      <c r="L280" s="17">
        <f t="shared" si="109"/>
        <v>-0.02</v>
      </c>
    </row>
    <row r="281" spans="1:12">
      <c r="A281" s="416">
        <v>5</v>
      </c>
      <c r="B281" s="195" t="s">
        <v>1726</v>
      </c>
      <c r="C281" s="268">
        <v>285</v>
      </c>
      <c r="D281" s="268">
        <v>181</v>
      </c>
      <c r="E281" s="268">
        <v>267</v>
      </c>
      <c r="F281" s="268">
        <v>169</v>
      </c>
      <c r="G281" s="268">
        <v>226</v>
      </c>
      <c r="H281" s="268">
        <v>148</v>
      </c>
      <c r="I281" s="22">
        <f t="shared" si="115"/>
        <v>-41</v>
      </c>
      <c r="J281" s="144">
        <f t="shared" si="107"/>
        <v>-0.15355805243445692</v>
      </c>
      <c r="K281" s="22">
        <f t="shared" si="116"/>
        <v>-21</v>
      </c>
      <c r="L281" s="17">
        <f t="shared" si="109"/>
        <v>-0.1242603550295858</v>
      </c>
    </row>
    <row r="282" spans="1:12">
      <c r="A282" s="416">
        <v>6</v>
      </c>
      <c r="B282" s="195" t="s">
        <v>1727</v>
      </c>
      <c r="C282" s="268">
        <v>380</v>
      </c>
      <c r="D282" s="268">
        <v>240</v>
      </c>
      <c r="E282" s="268">
        <v>381</v>
      </c>
      <c r="F282" s="268">
        <v>246</v>
      </c>
      <c r="G282" s="268">
        <v>323</v>
      </c>
      <c r="H282" s="268">
        <v>197</v>
      </c>
      <c r="I282" s="22">
        <f t="shared" si="115"/>
        <v>-58</v>
      </c>
      <c r="J282" s="144">
        <f t="shared" si="107"/>
        <v>-0.15223097112860892</v>
      </c>
      <c r="K282" s="22">
        <f t="shared" si="116"/>
        <v>-49</v>
      </c>
      <c r="L282" s="17">
        <f t="shared" si="109"/>
        <v>-0.1991869918699187</v>
      </c>
    </row>
    <row r="283" spans="1:12">
      <c r="A283" s="416">
        <v>7</v>
      </c>
      <c r="B283" s="195" t="s">
        <v>1728</v>
      </c>
      <c r="C283" s="268">
        <v>486</v>
      </c>
      <c r="D283" s="268">
        <v>275</v>
      </c>
      <c r="E283" s="268">
        <v>525</v>
      </c>
      <c r="F283" s="268">
        <v>291</v>
      </c>
      <c r="G283" s="268">
        <v>431</v>
      </c>
      <c r="H283" s="268">
        <v>235</v>
      </c>
      <c r="I283" s="22">
        <f t="shared" si="115"/>
        <v>-94</v>
      </c>
      <c r="J283" s="144">
        <f t="shared" si="107"/>
        <v>-0.17904761904761904</v>
      </c>
      <c r="K283" s="22">
        <f t="shared" si="116"/>
        <v>-56</v>
      </c>
      <c r="L283" s="17">
        <f t="shared" si="109"/>
        <v>-0.19243986254295534</v>
      </c>
    </row>
    <row r="284" spans="1:12">
      <c r="A284" s="416">
        <v>8</v>
      </c>
      <c r="B284" s="195" t="s">
        <v>1729</v>
      </c>
      <c r="C284" s="268">
        <v>292</v>
      </c>
      <c r="D284" s="268">
        <v>167</v>
      </c>
      <c r="E284" s="268">
        <v>320</v>
      </c>
      <c r="F284" s="268">
        <v>181</v>
      </c>
      <c r="G284" s="268">
        <v>272</v>
      </c>
      <c r="H284" s="268">
        <v>148</v>
      </c>
      <c r="I284" s="22">
        <f t="shared" si="115"/>
        <v>-48</v>
      </c>
      <c r="J284" s="144">
        <f t="shared" si="107"/>
        <v>-0.15</v>
      </c>
      <c r="K284" s="22">
        <f t="shared" si="116"/>
        <v>-33</v>
      </c>
      <c r="L284" s="17">
        <f t="shared" si="109"/>
        <v>-0.18232044198895028</v>
      </c>
    </row>
    <row r="285" spans="1:12">
      <c r="A285" s="416">
        <v>9</v>
      </c>
      <c r="B285" s="195" t="s">
        <v>1730</v>
      </c>
      <c r="C285" s="268">
        <v>238</v>
      </c>
      <c r="D285" s="268">
        <v>139</v>
      </c>
      <c r="E285" s="268">
        <v>218</v>
      </c>
      <c r="F285" s="268">
        <v>128</v>
      </c>
      <c r="G285" s="268">
        <v>199</v>
      </c>
      <c r="H285" s="268">
        <v>124</v>
      </c>
      <c r="I285" s="22">
        <f t="shared" si="115"/>
        <v>-19</v>
      </c>
      <c r="J285" s="144">
        <f t="shared" si="107"/>
        <v>-8.7155963302752298E-2</v>
      </c>
      <c r="K285" s="22">
        <f t="shared" si="116"/>
        <v>-4</v>
      </c>
      <c r="L285" s="17">
        <f t="shared" si="109"/>
        <v>-3.125E-2</v>
      </c>
    </row>
    <row r="286" spans="1:12">
      <c r="A286" s="416">
        <v>10</v>
      </c>
      <c r="B286" s="195" t="s">
        <v>1731</v>
      </c>
      <c r="C286" s="268">
        <v>237</v>
      </c>
      <c r="D286" s="268">
        <v>138</v>
      </c>
      <c r="E286" s="268">
        <v>225</v>
      </c>
      <c r="F286" s="268">
        <v>134</v>
      </c>
      <c r="G286" s="268">
        <v>206</v>
      </c>
      <c r="H286" s="268">
        <v>119</v>
      </c>
      <c r="I286" s="22">
        <f t="shared" si="115"/>
        <v>-19</v>
      </c>
      <c r="J286" s="144">
        <f t="shared" si="107"/>
        <v>-8.4444444444444447E-2</v>
      </c>
      <c r="K286" s="22">
        <f t="shared" si="116"/>
        <v>-15</v>
      </c>
      <c r="L286" s="17">
        <f t="shared" si="109"/>
        <v>-0.11194029850746269</v>
      </c>
    </row>
    <row r="287" spans="1:12">
      <c r="A287" s="416">
        <v>11</v>
      </c>
      <c r="B287" s="195" t="s">
        <v>1732</v>
      </c>
      <c r="C287" s="268">
        <v>357</v>
      </c>
      <c r="D287" s="268">
        <v>226</v>
      </c>
      <c r="E287" s="268">
        <v>317</v>
      </c>
      <c r="F287" s="268">
        <v>205</v>
      </c>
      <c r="G287" s="268">
        <v>312</v>
      </c>
      <c r="H287" s="268">
        <v>204</v>
      </c>
      <c r="I287" s="22">
        <f t="shared" si="115"/>
        <v>-5</v>
      </c>
      <c r="J287" s="144">
        <f t="shared" si="107"/>
        <v>-1.5772870662460567E-2</v>
      </c>
      <c r="K287" s="22">
        <f t="shared" si="116"/>
        <v>-1</v>
      </c>
      <c r="L287" s="17">
        <f t="shared" si="109"/>
        <v>-4.8780487804878049E-3</v>
      </c>
    </row>
    <row r="288" spans="1:12">
      <c r="A288" s="416">
        <v>12</v>
      </c>
      <c r="B288" s="195" t="s">
        <v>1733</v>
      </c>
      <c r="C288" s="268">
        <v>196</v>
      </c>
      <c r="D288" s="268">
        <v>113</v>
      </c>
      <c r="E288" s="268">
        <v>187</v>
      </c>
      <c r="F288" s="268">
        <v>116</v>
      </c>
      <c r="G288" s="268">
        <v>181</v>
      </c>
      <c r="H288" s="268">
        <v>103</v>
      </c>
      <c r="I288" s="22">
        <f t="shared" si="115"/>
        <v>-6</v>
      </c>
      <c r="J288" s="144">
        <f t="shared" si="107"/>
        <v>-3.2085561497326207E-2</v>
      </c>
      <c r="K288" s="22">
        <f t="shared" si="116"/>
        <v>-13</v>
      </c>
      <c r="L288" s="17">
        <f t="shared" si="109"/>
        <v>-0.11206896551724138</v>
      </c>
    </row>
    <row r="289" spans="1:12">
      <c r="A289" s="416">
        <v>13</v>
      </c>
      <c r="B289" s="195" t="s">
        <v>1734</v>
      </c>
      <c r="C289" s="268">
        <v>269</v>
      </c>
      <c r="D289" s="268">
        <v>154</v>
      </c>
      <c r="E289" s="268">
        <v>281</v>
      </c>
      <c r="F289" s="268">
        <v>154</v>
      </c>
      <c r="G289" s="268">
        <v>245</v>
      </c>
      <c r="H289" s="268">
        <v>145</v>
      </c>
      <c r="I289" s="22">
        <f t="shared" si="115"/>
        <v>-36</v>
      </c>
      <c r="J289" s="144">
        <f t="shared" si="107"/>
        <v>-0.12811387900355872</v>
      </c>
      <c r="K289" s="22">
        <f t="shared" si="116"/>
        <v>-9</v>
      </c>
      <c r="L289" s="17">
        <f t="shared" si="109"/>
        <v>-5.844155844155844E-2</v>
      </c>
    </row>
    <row r="290" spans="1:12">
      <c r="A290" s="416">
        <v>14</v>
      </c>
      <c r="B290" s="195" t="s">
        <v>1735</v>
      </c>
      <c r="C290" s="268">
        <v>437</v>
      </c>
      <c r="D290" s="268">
        <v>284</v>
      </c>
      <c r="E290" s="268">
        <v>428</v>
      </c>
      <c r="F290" s="268">
        <v>273</v>
      </c>
      <c r="G290" s="268">
        <v>390</v>
      </c>
      <c r="H290" s="268">
        <v>249</v>
      </c>
      <c r="I290" s="22">
        <f t="shared" si="115"/>
        <v>-38</v>
      </c>
      <c r="J290" s="144">
        <f t="shared" si="107"/>
        <v>-8.8785046728971959E-2</v>
      </c>
      <c r="K290" s="22">
        <f t="shared" si="116"/>
        <v>-24</v>
      </c>
      <c r="L290" s="17">
        <f t="shared" si="109"/>
        <v>-8.7912087912087919E-2</v>
      </c>
    </row>
    <row r="291" spans="1:12">
      <c r="A291" s="416">
        <v>15</v>
      </c>
      <c r="B291" s="195" t="s">
        <v>1736</v>
      </c>
      <c r="C291" s="268">
        <v>402</v>
      </c>
      <c r="D291" s="268">
        <v>264</v>
      </c>
      <c r="E291" s="268">
        <v>370</v>
      </c>
      <c r="F291" s="268">
        <v>245</v>
      </c>
      <c r="G291" s="268">
        <v>337</v>
      </c>
      <c r="H291" s="268">
        <v>223</v>
      </c>
      <c r="I291" s="22">
        <f t="shared" si="115"/>
        <v>-33</v>
      </c>
      <c r="J291" s="144">
        <f t="shared" si="107"/>
        <v>-8.9189189189189194E-2</v>
      </c>
      <c r="K291" s="22">
        <f t="shared" si="116"/>
        <v>-22</v>
      </c>
      <c r="L291" s="17">
        <f t="shared" si="109"/>
        <v>-8.9795918367346933E-2</v>
      </c>
    </row>
    <row r="292" spans="1:12">
      <c r="A292" s="416">
        <v>16</v>
      </c>
      <c r="B292" s="195" t="s">
        <v>1737</v>
      </c>
      <c r="C292" s="268">
        <v>176</v>
      </c>
      <c r="D292" s="268">
        <v>93</v>
      </c>
      <c r="E292" s="268">
        <v>169</v>
      </c>
      <c r="F292" s="268">
        <v>101</v>
      </c>
      <c r="G292" s="268">
        <v>151</v>
      </c>
      <c r="H292" s="268">
        <v>85</v>
      </c>
      <c r="I292" s="22">
        <f t="shared" si="115"/>
        <v>-18</v>
      </c>
      <c r="J292" s="144">
        <f t="shared" si="107"/>
        <v>-0.10650887573964497</v>
      </c>
      <c r="K292" s="22">
        <f t="shared" si="116"/>
        <v>-16</v>
      </c>
      <c r="L292" s="17">
        <f t="shared" si="109"/>
        <v>-0.15841584158415842</v>
      </c>
    </row>
    <row r="293" spans="1:12" s="270" customFormat="1">
      <c r="A293" s="564" t="s">
        <v>1513</v>
      </c>
      <c r="B293" s="564"/>
      <c r="C293" s="39">
        <f>SUM(C294:C300)</f>
        <v>3225</v>
      </c>
      <c r="D293" s="39">
        <f t="shared" ref="D293:K293" si="117">SUM(D294:D300)</f>
        <v>1874</v>
      </c>
      <c r="E293" s="39">
        <f t="shared" si="117"/>
        <v>3252</v>
      </c>
      <c r="F293" s="39">
        <f t="shared" si="117"/>
        <v>1869</v>
      </c>
      <c r="G293" s="39">
        <f t="shared" si="117"/>
        <v>3018</v>
      </c>
      <c r="H293" s="39">
        <f t="shared" si="117"/>
        <v>1772</v>
      </c>
      <c r="I293" s="39">
        <f t="shared" si="117"/>
        <v>-234</v>
      </c>
      <c r="J293" s="40">
        <f t="shared" si="107"/>
        <v>-7.1955719557195569E-2</v>
      </c>
      <c r="K293" s="39">
        <f t="shared" si="117"/>
        <v>-97</v>
      </c>
      <c r="L293" s="40">
        <f t="shared" si="109"/>
        <v>-5.1899411449973246E-2</v>
      </c>
    </row>
    <row r="294" spans="1:12">
      <c r="A294" s="416">
        <v>1</v>
      </c>
      <c r="B294" s="195" t="s">
        <v>1738</v>
      </c>
      <c r="C294" s="268">
        <v>1070</v>
      </c>
      <c r="D294" s="268">
        <v>625</v>
      </c>
      <c r="E294" s="268">
        <v>1025</v>
      </c>
      <c r="F294" s="268">
        <v>578</v>
      </c>
      <c r="G294" s="268">
        <v>963</v>
      </c>
      <c r="H294" s="268">
        <v>558</v>
      </c>
      <c r="I294" s="22">
        <f t="shared" ref="I294:I300" si="118">G294-E294</f>
        <v>-62</v>
      </c>
      <c r="J294" s="144">
        <f t="shared" si="107"/>
        <v>-6.0487804878048779E-2</v>
      </c>
      <c r="K294" s="22">
        <f t="shared" ref="K294:K300" si="119">H294-F294</f>
        <v>-20</v>
      </c>
      <c r="L294" s="17">
        <f t="shared" si="109"/>
        <v>-3.4602076124567477E-2</v>
      </c>
    </row>
    <row r="295" spans="1:12">
      <c r="A295" s="416">
        <v>2</v>
      </c>
      <c r="B295" s="195" t="s">
        <v>1739</v>
      </c>
      <c r="C295" s="268">
        <v>377</v>
      </c>
      <c r="D295" s="268">
        <v>231</v>
      </c>
      <c r="E295" s="268">
        <v>365</v>
      </c>
      <c r="F295" s="268">
        <v>220</v>
      </c>
      <c r="G295" s="268">
        <v>328</v>
      </c>
      <c r="H295" s="268">
        <v>197</v>
      </c>
      <c r="I295" s="22">
        <f t="shared" si="118"/>
        <v>-37</v>
      </c>
      <c r="J295" s="144">
        <f t="shared" si="107"/>
        <v>-0.10136986301369863</v>
      </c>
      <c r="K295" s="22">
        <f t="shared" si="119"/>
        <v>-23</v>
      </c>
      <c r="L295" s="17">
        <f t="shared" si="109"/>
        <v>-0.10454545454545454</v>
      </c>
    </row>
    <row r="296" spans="1:12">
      <c r="A296" s="416">
        <v>3</v>
      </c>
      <c r="B296" s="195" t="s">
        <v>1740</v>
      </c>
      <c r="C296" s="268">
        <v>427</v>
      </c>
      <c r="D296" s="268">
        <v>258</v>
      </c>
      <c r="E296" s="268">
        <v>463</v>
      </c>
      <c r="F296" s="268">
        <v>284</v>
      </c>
      <c r="G296" s="268">
        <v>436</v>
      </c>
      <c r="H296" s="268">
        <v>285</v>
      </c>
      <c r="I296" s="22">
        <f t="shared" si="118"/>
        <v>-27</v>
      </c>
      <c r="J296" s="144">
        <f t="shared" si="107"/>
        <v>-5.8315334773218146E-2</v>
      </c>
      <c r="K296" s="22">
        <f t="shared" si="119"/>
        <v>1</v>
      </c>
      <c r="L296" s="17">
        <f t="shared" si="109"/>
        <v>3.5211267605633804E-3</v>
      </c>
    </row>
    <row r="297" spans="1:12">
      <c r="A297" s="416">
        <v>4</v>
      </c>
      <c r="B297" s="195" t="s">
        <v>1741</v>
      </c>
      <c r="C297" s="268">
        <v>283</v>
      </c>
      <c r="D297" s="268">
        <v>156</v>
      </c>
      <c r="E297" s="268">
        <v>294</v>
      </c>
      <c r="F297" s="268">
        <v>168</v>
      </c>
      <c r="G297" s="268">
        <v>271</v>
      </c>
      <c r="H297" s="268">
        <v>164</v>
      </c>
      <c r="I297" s="22">
        <f t="shared" si="118"/>
        <v>-23</v>
      </c>
      <c r="J297" s="144">
        <f t="shared" si="107"/>
        <v>-7.8231292517006806E-2</v>
      </c>
      <c r="K297" s="22">
        <f t="shared" si="119"/>
        <v>-4</v>
      </c>
      <c r="L297" s="17">
        <f t="shared" si="109"/>
        <v>-2.3809523809523808E-2</v>
      </c>
    </row>
    <row r="298" spans="1:12">
      <c r="A298" s="416">
        <v>5</v>
      </c>
      <c r="B298" s="195" t="s">
        <v>1742</v>
      </c>
      <c r="C298" s="268">
        <v>474</v>
      </c>
      <c r="D298" s="268">
        <v>282</v>
      </c>
      <c r="E298" s="268">
        <v>496</v>
      </c>
      <c r="F298" s="268">
        <v>304</v>
      </c>
      <c r="G298" s="268">
        <v>461</v>
      </c>
      <c r="H298" s="268">
        <v>274</v>
      </c>
      <c r="I298" s="22">
        <f t="shared" si="118"/>
        <v>-35</v>
      </c>
      <c r="J298" s="144">
        <f t="shared" si="107"/>
        <v>-7.0564516129032265E-2</v>
      </c>
      <c r="K298" s="22">
        <f t="shared" si="119"/>
        <v>-30</v>
      </c>
      <c r="L298" s="17">
        <f t="shared" si="109"/>
        <v>-9.8684210526315791E-2</v>
      </c>
    </row>
    <row r="299" spans="1:12">
      <c r="A299" s="416">
        <v>6</v>
      </c>
      <c r="B299" s="195" t="s">
        <v>1743</v>
      </c>
      <c r="C299" s="268">
        <v>245</v>
      </c>
      <c r="D299" s="268">
        <v>131</v>
      </c>
      <c r="E299" s="268">
        <v>245</v>
      </c>
      <c r="F299" s="268">
        <v>124</v>
      </c>
      <c r="G299" s="268">
        <v>221</v>
      </c>
      <c r="H299" s="268">
        <v>112</v>
      </c>
      <c r="I299" s="22">
        <f t="shared" si="118"/>
        <v>-24</v>
      </c>
      <c r="J299" s="144">
        <f t="shared" si="107"/>
        <v>-9.7959183673469383E-2</v>
      </c>
      <c r="K299" s="22">
        <f t="shared" si="119"/>
        <v>-12</v>
      </c>
      <c r="L299" s="17">
        <f t="shared" si="109"/>
        <v>-9.6774193548387094E-2</v>
      </c>
    </row>
    <row r="300" spans="1:12">
      <c r="A300" s="416">
        <v>7</v>
      </c>
      <c r="B300" s="195" t="s">
        <v>1744</v>
      </c>
      <c r="C300" s="268">
        <v>349</v>
      </c>
      <c r="D300" s="268">
        <v>191</v>
      </c>
      <c r="E300" s="268">
        <v>364</v>
      </c>
      <c r="F300" s="268">
        <v>191</v>
      </c>
      <c r="G300" s="268">
        <v>338</v>
      </c>
      <c r="H300" s="268">
        <v>182</v>
      </c>
      <c r="I300" s="22">
        <f t="shared" si="118"/>
        <v>-26</v>
      </c>
      <c r="J300" s="144">
        <f t="shared" si="107"/>
        <v>-7.1428571428571425E-2</v>
      </c>
      <c r="K300" s="22">
        <f t="shared" si="119"/>
        <v>-9</v>
      </c>
      <c r="L300" s="17">
        <f t="shared" si="109"/>
        <v>-4.712041884816754E-2</v>
      </c>
    </row>
    <row r="301" spans="1:12" s="270" customFormat="1">
      <c r="A301" s="431" t="s">
        <v>1560</v>
      </c>
      <c r="B301" s="431"/>
      <c r="C301" s="251">
        <f>C302+C317+C324+C339+C349</f>
        <v>13415</v>
      </c>
      <c r="D301" s="251">
        <f t="shared" ref="D301:K301" si="120">D302+D317+D324+D339+D349</f>
        <v>6625</v>
      </c>
      <c r="E301" s="251">
        <f t="shared" si="120"/>
        <v>12537</v>
      </c>
      <c r="F301" s="251">
        <f t="shared" si="120"/>
        <v>6138</v>
      </c>
      <c r="G301" s="251">
        <f t="shared" si="120"/>
        <v>11177</v>
      </c>
      <c r="H301" s="251">
        <f t="shared" si="120"/>
        <v>5679</v>
      </c>
      <c r="I301" s="251">
        <f t="shared" si="120"/>
        <v>-1360</v>
      </c>
      <c r="J301" s="252">
        <f t="shared" si="107"/>
        <v>-0.10847890244875169</v>
      </c>
      <c r="K301" s="251">
        <f t="shared" si="120"/>
        <v>-459</v>
      </c>
      <c r="L301" s="252">
        <f t="shared" si="109"/>
        <v>-7.4780058651026396E-2</v>
      </c>
    </row>
    <row r="302" spans="1:12" s="270" customFormat="1">
      <c r="A302" s="564" t="s">
        <v>1530</v>
      </c>
      <c r="B302" s="564"/>
      <c r="C302" s="39">
        <f>SUM(C303:C316)</f>
        <v>4211</v>
      </c>
      <c r="D302" s="39">
        <f t="shared" ref="D302:K302" si="121">SUM(D303:D316)</f>
        <v>1778</v>
      </c>
      <c r="E302" s="39">
        <f t="shared" si="121"/>
        <v>4240</v>
      </c>
      <c r="F302" s="39">
        <f t="shared" si="121"/>
        <v>1797</v>
      </c>
      <c r="G302" s="39">
        <f t="shared" si="121"/>
        <v>3859</v>
      </c>
      <c r="H302" s="39">
        <f t="shared" si="121"/>
        <v>1649</v>
      </c>
      <c r="I302" s="39">
        <f t="shared" si="121"/>
        <v>-381</v>
      </c>
      <c r="J302" s="40">
        <f t="shared" si="107"/>
        <v>-8.985849056603773E-2</v>
      </c>
      <c r="K302" s="39">
        <f t="shared" si="121"/>
        <v>-148</v>
      </c>
      <c r="L302" s="40">
        <f t="shared" si="109"/>
        <v>-8.2359488035614908E-2</v>
      </c>
    </row>
    <row r="303" spans="1:12">
      <c r="A303" s="416">
        <v>1</v>
      </c>
      <c r="B303" s="195" t="s">
        <v>1745</v>
      </c>
      <c r="C303" s="268">
        <v>794</v>
      </c>
      <c r="D303" s="268">
        <v>343</v>
      </c>
      <c r="E303" s="268">
        <v>754</v>
      </c>
      <c r="F303" s="268">
        <v>323</v>
      </c>
      <c r="G303" s="268">
        <v>729</v>
      </c>
      <c r="H303" s="268">
        <v>312</v>
      </c>
      <c r="I303" s="22">
        <f t="shared" ref="I303:I316" si="122">G303-E303</f>
        <v>-25</v>
      </c>
      <c r="J303" s="144">
        <f t="shared" si="107"/>
        <v>-3.3156498673740056E-2</v>
      </c>
      <c r="K303" s="22">
        <f t="shared" ref="K303:K316" si="123">H303-F303</f>
        <v>-11</v>
      </c>
      <c r="L303" s="17">
        <f t="shared" si="109"/>
        <v>-3.4055727554179564E-2</v>
      </c>
    </row>
    <row r="304" spans="1:12">
      <c r="A304" s="416">
        <v>2</v>
      </c>
      <c r="B304" s="195" t="s">
        <v>1746</v>
      </c>
      <c r="C304" s="268">
        <v>276</v>
      </c>
      <c r="D304" s="268">
        <v>127</v>
      </c>
      <c r="E304" s="268">
        <v>261</v>
      </c>
      <c r="F304" s="268">
        <v>129</v>
      </c>
      <c r="G304" s="268">
        <v>241</v>
      </c>
      <c r="H304" s="268">
        <v>116</v>
      </c>
      <c r="I304" s="22">
        <f t="shared" si="122"/>
        <v>-20</v>
      </c>
      <c r="J304" s="144">
        <f t="shared" si="107"/>
        <v>-7.662835249042145E-2</v>
      </c>
      <c r="K304" s="22">
        <f t="shared" si="123"/>
        <v>-13</v>
      </c>
      <c r="L304" s="17">
        <f t="shared" si="109"/>
        <v>-0.10077519379844961</v>
      </c>
    </row>
    <row r="305" spans="1:12">
      <c r="A305" s="416">
        <v>3</v>
      </c>
      <c r="B305" s="195" t="s">
        <v>1747</v>
      </c>
      <c r="C305" s="268">
        <v>197</v>
      </c>
      <c r="D305" s="268">
        <v>91</v>
      </c>
      <c r="E305" s="268">
        <v>206</v>
      </c>
      <c r="F305" s="268">
        <v>94</v>
      </c>
      <c r="G305" s="268">
        <v>173</v>
      </c>
      <c r="H305" s="268">
        <v>76</v>
      </c>
      <c r="I305" s="22">
        <f t="shared" si="122"/>
        <v>-33</v>
      </c>
      <c r="J305" s="144">
        <f t="shared" si="107"/>
        <v>-0.16019417475728157</v>
      </c>
      <c r="K305" s="22">
        <f t="shared" si="123"/>
        <v>-18</v>
      </c>
      <c r="L305" s="17">
        <f t="shared" si="109"/>
        <v>-0.19148936170212766</v>
      </c>
    </row>
    <row r="306" spans="1:12">
      <c r="A306" s="416">
        <v>4</v>
      </c>
      <c r="B306" s="195" t="s">
        <v>1748</v>
      </c>
      <c r="C306" s="268">
        <v>453</v>
      </c>
      <c r="D306" s="268">
        <v>204</v>
      </c>
      <c r="E306" s="268">
        <v>436</v>
      </c>
      <c r="F306" s="268">
        <v>184</v>
      </c>
      <c r="G306" s="268">
        <v>414</v>
      </c>
      <c r="H306" s="268">
        <v>185</v>
      </c>
      <c r="I306" s="22">
        <f t="shared" si="122"/>
        <v>-22</v>
      </c>
      <c r="J306" s="144">
        <f t="shared" si="107"/>
        <v>-5.0458715596330278E-2</v>
      </c>
      <c r="K306" s="22">
        <f t="shared" si="123"/>
        <v>1</v>
      </c>
      <c r="L306" s="17">
        <f t="shared" si="109"/>
        <v>5.434782608695652E-3</v>
      </c>
    </row>
    <row r="307" spans="1:12">
      <c r="A307" s="416">
        <v>5</v>
      </c>
      <c r="B307" s="195" t="s">
        <v>1749</v>
      </c>
      <c r="C307" s="268">
        <v>229</v>
      </c>
      <c r="D307" s="268">
        <v>101</v>
      </c>
      <c r="E307" s="268">
        <v>248</v>
      </c>
      <c r="F307" s="268">
        <v>99</v>
      </c>
      <c r="G307" s="268">
        <v>226</v>
      </c>
      <c r="H307" s="268">
        <v>80</v>
      </c>
      <c r="I307" s="22">
        <f t="shared" si="122"/>
        <v>-22</v>
      </c>
      <c r="J307" s="144">
        <f t="shared" ref="J307:J370" si="124">I307/E307</f>
        <v>-8.8709677419354843E-2</v>
      </c>
      <c r="K307" s="22">
        <f t="shared" si="123"/>
        <v>-19</v>
      </c>
      <c r="L307" s="17">
        <f t="shared" ref="L307:L370" si="125">K307/F307</f>
        <v>-0.19191919191919191</v>
      </c>
    </row>
    <row r="308" spans="1:12">
      <c r="A308" s="416">
        <v>6</v>
      </c>
      <c r="B308" s="195" t="s">
        <v>1750</v>
      </c>
      <c r="C308" s="268">
        <v>199</v>
      </c>
      <c r="D308" s="268">
        <v>82</v>
      </c>
      <c r="E308" s="268">
        <v>212</v>
      </c>
      <c r="F308" s="268">
        <v>90</v>
      </c>
      <c r="G308" s="268">
        <v>206</v>
      </c>
      <c r="H308" s="268">
        <v>87</v>
      </c>
      <c r="I308" s="22">
        <f t="shared" si="122"/>
        <v>-6</v>
      </c>
      <c r="J308" s="144">
        <f t="shared" si="124"/>
        <v>-2.8301886792452831E-2</v>
      </c>
      <c r="K308" s="22">
        <f t="shared" si="123"/>
        <v>-3</v>
      </c>
      <c r="L308" s="17">
        <f t="shared" si="125"/>
        <v>-3.3333333333333333E-2</v>
      </c>
    </row>
    <row r="309" spans="1:12">
      <c r="A309" s="416">
        <v>7</v>
      </c>
      <c r="B309" s="195" t="s">
        <v>1751</v>
      </c>
      <c r="C309" s="268">
        <v>344</v>
      </c>
      <c r="D309" s="268">
        <v>140</v>
      </c>
      <c r="E309" s="268">
        <v>340</v>
      </c>
      <c r="F309" s="268">
        <v>146</v>
      </c>
      <c r="G309" s="268">
        <v>294</v>
      </c>
      <c r="H309" s="268">
        <v>131</v>
      </c>
      <c r="I309" s="22">
        <f t="shared" si="122"/>
        <v>-46</v>
      </c>
      <c r="J309" s="144">
        <f t="shared" si="124"/>
        <v>-0.13529411764705881</v>
      </c>
      <c r="K309" s="22">
        <f t="shared" si="123"/>
        <v>-15</v>
      </c>
      <c r="L309" s="17">
        <f t="shared" si="125"/>
        <v>-0.10273972602739725</v>
      </c>
    </row>
    <row r="310" spans="1:12">
      <c r="A310" s="416">
        <v>8</v>
      </c>
      <c r="B310" s="195" t="s">
        <v>1752</v>
      </c>
      <c r="C310" s="268">
        <v>142</v>
      </c>
      <c r="D310" s="268">
        <v>62</v>
      </c>
      <c r="E310" s="268">
        <v>154</v>
      </c>
      <c r="F310" s="268">
        <v>62</v>
      </c>
      <c r="G310" s="268">
        <v>140</v>
      </c>
      <c r="H310" s="268">
        <v>55</v>
      </c>
      <c r="I310" s="22">
        <f t="shared" si="122"/>
        <v>-14</v>
      </c>
      <c r="J310" s="144">
        <f t="shared" si="124"/>
        <v>-9.0909090909090912E-2</v>
      </c>
      <c r="K310" s="22">
        <f t="shared" si="123"/>
        <v>-7</v>
      </c>
      <c r="L310" s="17">
        <f t="shared" si="125"/>
        <v>-0.11290322580645161</v>
      </c>
    </row>
    <row r="311" spans="1:12">
      <c r="A311" s="416">
        <v>9</v>
      </c>
      <c r="B311" s="195" t="s">
        <v>1753</v>
      </c>
      <c r="C311" s="268">
        <v>157</v>
      </c>
      <c r="D311" s="268">
        <v>63</v>
      </c>
      <c r="E311" s="268">
        <v>165</v>
      </c>
      <c r="F311" s="268">
        <v>74</v>
      </c>
      <c r="G311" s="268">
        <v>130</v>
      </c>
      <c r="H311" s="268">
        <v>59</v>
      </c>
      <c r="I311" s="22">
        <f t="shared" si="122"/>
        <v>-35</v>
      </c>
      <c r="J311" s="144">
        <f t="shared" si="124"/>
        <v>-0.21212121212121213</v>
      </c>
      <c r="K311" s="22">
        <f t="shared" si="123"/>
        <v>-15</v>
      </c>
      <c r="L311" s="17">
        <f t="shared" si="125"/>
        <v>-0.20270270270270271</v>
      </c>
    </row>
    <row r="312" spans="1:12">
      <c r="A312" s="416">
        <v>10</v>
      </c>
      <c r="B312" s="195" t="s">
        <v>1754</v>
      </c>
      <c r="C312" s="268">
        <v>387</v>
      </c>
      <c r="D312" s="268">
        <v>149</v>
      </c>
      <c r="E312" s="268">
        <v>400</v>
      </c>
      <c r="F312" s="268">
        <v>160</v>
      </c>
      <c r="G312" s="268">
        <v>372</v>
      </c>
      <c r="H312" s="268">
        <v>157</v>
      </c>
      <c r="I312" s="22">
        <f t="shared" si="122"/>
        <v>-28</v>
      </c>
      <c r="J312" s="144">
        <f t="shared" si="124"/>
        <v>-7.0000000000000007E-2</v>
      </c>
      <c r="K312" s="22">
        <f t="shared" si="123"/>
        <v>-3</v>
      </c>
      <c r="L312" s="17">
        <f t="shared" si="125"/>
        <v>-1.8749999999999999E-2</v>
      </c>
    </row>
    <row r="313" spans="1:12">
      <c r="A313" s="416">
        <v>11</v>
      </c>
      <c r="B313" s="195" t="s">
        <v>1755</v>
      </c>
      <c r="C313" s="268">
        <v>243</v>
      </c>
      <c r="D313" s="268">
        <v>98</v>
      </c>
      <c r="E313" s="268">
        <v>252</v>
      </c>
      <c r="F313" s="268">
        <v>105</v>
      </c>
      <c r="G313" s="268">
        <v>212</v>
      </c>
      <c r="H313" s="268">
        <v>83</v>
      </c>
      <c r="I313" s="22">
        <f t="shared" si="122"/>
        <v>-40</v>
      </c>
      <c r="J313" s="144">
        <f t="shared" si="124"/>
        <v>-0.15873015873015872</v>
      </c>
      <c r="K313" s="22">
        <f t="shared" si="123"/>
        <v>-22</v>
      </c>
      <c r="L313" s="17">
        <f t="shared" si="125"/>
        <v>-0.20952380952380953</v>
      </c>
    </row>
    <row r="314" spans="1:12">
      <c r="A314" s="416">
        <v>12</v>
      </c>
      <c r="B314" s="195" t="s">
        <v>1756</v>
      </c>
      <c r="C314" s="268">
        <v>187</v>
      </c>
      <c r="D314" s="268">
        <v>72</v>
      </c>
      <c r="E314" s="268">
        <v>223</v>
      </c>
      <c r="F314" s="268">
        <v>89</v>
      </c>
      <c r="G314" s="268">
        <v>197</v>
      </c>
      <c r="H314" s="268">
        <v>86</v>
      </c>
      <c r="I314" s="22">
        <f t="shared" si="122"/>
        <v>-26</v>
      </c>
      <c r="J314" s="144">
        <f t="shared" si="124"/>
        <v>-0.11659192825112108</v>
      </c>
      <c r="K314" s="22">
        <f t="shared" si="123"/>
        <v>-3</v>
      </c>
      <c r="L314" s="17">
        <f t="shared" si="125"/>
        <v>-3.3707865168539325E-2</v>
      </c>
    </row>
    <row r="315" spans="1:12">
      <c r="A315" s="416">
        <v>13</v>
      </c>
      <c r="B315" s="195" t="s">
        <v>1757</v>
      </c>
      <c r="C315" s="268">
        <v>194</v>
      </c>
      <c r="D315" s="268">
        <v>66</v>
      </c>
      <c r="E315" s="268">
        <v>189</v>
      </c>
      <c r="F315" s="268">
        <v>63</v>
      </c>
      <c r="G315" s="268">
        <v>172</v>
      </c>
      <c r="H315" s="268">
        <v>52</v>
      </c>
      <c r="I315" s="22">
        <f t="shared" si="122"/>
        <v>-17</v>
      </c>
      <c r="J315" s="144">
        <f t="shared" si="124"/>
        <v>-8.9947089947089942E-2</v>
      </c>
      <c r="K315" s="22">
        <f t="shared" si="123"/>
        <v>-11</v>
      </c>
      <c r="L315" s="17">
        <f t="shared" si="125"/>
        <v>-0.17460317460317459</v>
      </c>
    </row>
    <row r="316" spans="1:12">
      <c r="A316" s="416">
        <v>14</v>
      </c>
      <c r="B316" s="195" t="s">
        <v>1758</v>
      </c>
      <c r="C316" s="268">
        <v>409</v>
      </c>
      <c r="D316" s="268">
        <v>180</v>
      </c>
      <c r="E316" s="268">
        <v>400</v>
      </c>
      <c r="F316" s="268">
        <v>179</v>
      </c>
      <c r="G316" s="268">
        <v>353</v>
      </c>
      <c r="H316" s="268">
        <v>170</v>
      </c>
      <c r="I316" s="22">
        <f t="shared" si="122"/>
        <v>-47</v>
      </c>
      <c r="J316" s="144">
        <f t="shared" si="124"/>
        <v>-0.11749999999999999</v>
      </c>
      <c r="K316" s="22">
        <f t="shared" si="123"/>
        <v>-9</v>
      </c>
      <c r="L316" s="17">
        <f t="shared" si="125"/>
        <v>-5.027932960893855E-2</v>
      </c>
    </row>
    <row r="317" spans="1:12" s="271" customFormat="1">
      <c r="A317" s="564" t="s">
        <v>1528</v>
      </c>
      <c r="B317" s="564"/>
      <c r="C317" s="39">
        <f>SUM(C318:C323)</f>
        <v>1004</v>
      </c>
      <c r="D317" s="39">
        <f t="shared" ref="D317:K317" si="126">SUM(D318:D323)</f>
        <v>541</v>
      </c>
      <c r="E317" s="39">
        <f t="shared" si="126"/>
        <v>992</v>
      </c>
      <c r="F317" s="39">
        <f t="shared" si="126"/>
        <v>499</v>
      </c>
      <c r="G317" s="39">
        <f t="shared" si="126"/>
        <v>800</v>
      </c>
      <c r="H317" s="39">
        <f t="shared" si="126"/>
        <v>443</v>
      </c>
      <c r="I317" s="39">
        <f t="shared" si="126"/>
        <v>-192</v>
      </c>
      <c r="J317" s="40">
        <f t="shared" si="124"/>
        <v>-0.19354838709677419</v>
      </c>
      <c r="K317" s="39">
        <f t="shared" si="126"/>
        <v>-56</v>
      </c>
      <c r="L317" s="40">
        <f t="shared" si="125"/>
        <v>-0.11222444889779559</v>
      </c>
    </row>
    <row r="318" spans="1:12">
      <c r="A318" s="416">
        <v>1</v>
      </c>
      <c r="B318" s="195" t="s">
        <v>1759</v>
      </c>
      <c r="C318" s="268">
        <v>71</v>
      </c>
      <c r="D318" s="268">
        <v>39</v>
      </c>
      <c r="E318" s="268">
        <v>86</v>
      </c>
      <c r="F318" s="268">
        <v>40</v>
      </c>
      <c r="G318" s="268">
        <v>62</v>
      </c>
      <c r="H318" s="268">
        <v>33</v>
      </c>
      <c r="I318" s="22">
        <f t="shared" ref="I318:I323" si="127">G318-E318</f>
        <v>-24</v>
      </c>
      <c r="J318" s="144">
        <f t="shared" si="124"/>
        <v>-0.27906976744186046</v>
      </c>
      <c r="K318" s="22">
        <f t="shared" ref="K318:K323" si="128">H318-F318</f>
        <v>-7</v>
      </c>
      <c r="L318" s="17">
        <f t="shared" si="125"/>
        <v>-0.17499999999999999</v>
      </c>
    </row>
    <row r="319" spans="1:12">
      <c r="A319" s="416">
        <v>2</v>
      </c>
      <c r="B319" s="195" t="s">
        <v>1760</v>
      </c>
      <c r="C319" s="268">
        <v>391</v>
      </c>
      <c r="D319" s="268">
        <v>211</v>
      </c>
      <c r="E319" s="268">
        <v>358</v>
      </c>
      <c r="F319" s="268">
        <v>170</v>
      </c>
      <c r="G319" s="268">
        <v>289</v>
      </c>
      <c r="H319" s="268">
        <v>156</v>
      </c>
      <c r="I319" s="22">
        <f t="shared" si="127"/>
        <v>-69</v>
      </c>
      <c r="J319" s="144">
        <f t="shared" si="124"/>
        <v>-0.19273743016759776</v>
      </c>
      <c r="K319" s="22">
        <f t="shared" si="128"/>
        <v>-14</v>
      </c>
      <c r="L319" s="17">
        <f t="shared" si="125"/>
        <v>-8.2352941176470587E-2</v>
      </c>
    </row>
    <row r="320" spans="1:12">
      <c r="A320" s="416">
        <v>3</v>
      </c>
      <c r="B320" s="195" t="s">
        <v>1761</v>
      </c>
      <c r="C320" s="268">
        <v>74</v>
      </c>
      <c r="D320" s="268">
        <v>42</v>
      </c>
      <c r="E320" s="268">
        <v>74</v>
      </c>
      <c r="F320" s="268">
        <v>54</v>
      </c>
      <c r="G320" s="268">
        <v>66</v>
      </c>
      <c r="H320" s="268">
        <v>43</v>
      </c>
      <c r="I320" s="22">
        <f t="shared" si="127"/>
        <v>-8</v>
      </c>
      <c r="J320" s="144">
        <f t="shared" si="124"/>
        <v>-0.10810810810810811</v>
      </c>
      <c r="K320" s="22">
        <f t="shared" si="128"/>
        <v>-11</v>
      </c>
      <c r="L320" s="17">
        <f t="shared" si="125"/>
        <v>-0.20370370370370369</v>
      </c>
    </row>
    <row r="321" spans="1:12">
      <c r="A321" s="416">
        <v>4</v>
      </c>
      <c r="B321" s="195" t="s">
        <v>1762</v>
      </c>
      <c r="C321" s="268">
        <v>170</v>
      </c>
      <c r="D321" s="268">
        <v>91</v>
      </c>
      <c r="E321" s="268">
        <v>165</v>
      </c>
      <c r="F321" s="268">
        <v>75</v>
      </c>
      <c r="G321" s="268">
        <v>129</v>
      </c>
      <c r="H321" s="268">
        <v>70</v>
      </c>
      <c r="I321" s="22">
        <f t="shared" si="127"/>
        <v>-36</v>
      </c>
      <c r="J321" s="144">
        <f t="shared" si="124"/>
        <v>-0.21818181818181817</v>
      </c>
      <c r="K321" s="22">
        <f t="shared" si="128"/>
        <v>-5</v>
      </c>
      <c r="L321" s="17">
        <f t="shared" si="125"/>
        <v>-6.6666666666666666E-2</v>
      </c>
    </row>
    <row r="322" spans="1:12">
      <c r="A322" s="416">
        <v>5</v>
      </c>
      <c r="B322" s="195" t="s">
        <v>1763</v>
      </c>
      <c r="C322" s="268">
        <v>155</v>
      </c>
      <c r="D322" s="268">
        <v>81</v>
      </c>
      <c r="E322" s="268">
        <v>173</v>
      </c>
      <c r="F322" s="268">
        <v>91</v>
      </c>
      <c r="G322" s="268">
        <v>137</v>
      </c>
      <c r="H322" s="268">
        <v>73</v>
      </c>
      <c r="I322" s="22">
        <f t="shared" si="127"/>
        <v>-36</v>
      </c>
      <c r="J322" s="144">
        <f t="shared" si="124"/>
        <v>-0.20809248554913296</v>
      </c>
      <c r="K322" s="22">
        <f t="shared" si="128"/>
        <v>-18</v>
      </c>
      <c r="L322" s="17">
        <f t="shared" si="125"/>
        <v>-0.19780219780219779</v>
      </c>
    </row>
    <row r="323" spans="1:12">
      <c r="A323" s="416">
        <v>6</v>
      </c>
      <c r="B323" s="195" t="s">
        <v>1764</v>
      </c>
      <c r="C323" s="268">
        <v>143</v>
      </c>
      <c r="D323" s="268">
        <v>77</v>
      </c>
      <c r="E323" s="268">
        <v>136</v>
      </c>
      <c r="F323" s="268">
        <v>69</v>
      </c>
      <c r="G323" s="268">
        <v>117</v>
      </c>
      <c r="H323" s="268">
        <v>68</v>
      </c>
      <c r="I323" s="22">
        <f t="shared" si="127"/>
        <v>-19</v>
      </c>
      <c r="J323" s="144">
        <f t="shared" si="124"/>
        <v>-0.13970588235294118</v>
      </c>
      <c r="K323" s="22">
        <f t="shared" si="128"/>
        <v>-1</v>
      </c>
      <c r="L323" s="17">
        <f t="shared" si="125"/>
        <v>-1.4492753623188406E-2</v>
      </c>
    </row>
    <row r="324" spans="1:12" s="270" customFormat="1">
      <c r="A324" s="564" t="s">
        <v>497</v>
      </c>
      <c r="B324" s="564"/>
      <c r="C324" s="39">
        <f>SUM(C325:C338)</f>
        <v>4367</v>
      </c>
      <c r="D324" s="39">
        <f t="shared" ref="D324:K324" si="129">SUM(D325:D338)</f>
        <v>2336</v>
      </c>
      <c r="E324" s="39">
        <f t="shared" si="129"/>
        <v>3938</v>
      </c>
      <c r="F324" s="39">
        <f t="shared" si="129"/>
        <v>2079</v>
      </c>
      <c r="G324" s="39">
        <f t="shared" si="129"/>
        <v>3582</v>
      </c>
      <c r="H324" s="39">
        <f t="shared" si="129"/>
        <v>1989</v>
      </c>
      <c r="I324" s="39">
        <f t="shared" si="129"/>
        <v>-356</v>
      </c>
      <c r="J324" s="40">
        <f t="shared" si="124"/>
        <v>-9.0401218892839003E-2</v>
      </c>
      <c r="K324" s="39">
        <f t="shared" si="129"/>
        <v>-90</v>
      </c>
      <c r="L324" s="40">
        <f t="shared" si="125"/>
        <v>-4.3290043290043288E-2</v>
      </c>
    </row>
    <row r="325" spans="1:12">
      <c r="A325" s="416">
        <v>1</v>
      </c>
      <c r="B325" s="195" t="s">
        <v>1765</v>
      </c>
      <c r="C325" s="268">
        <v>2243</v>
      </c>
      <c r="D325" s="268">
        <v>1218</v>
      </c>
      <c r="E325" s="268">
        <v>1983</v>
      </c>
      <c r="F325" s="268">
        <v>1048</v>
      </c>
      <c r="G325" s="268">
        <v>1893</v>
      </c>
      <c r="H325" s="268">
        <v>1046</v>
      </c>
      <c r="I325" s="22">
        <f t="shared" ref="I325:I338" si="130">G325-E325</f>
        <v>-90</v>
      </c>
      <c r="J325" s="144">
        <f t="shared" si="124"/>
        <v>-4.5385779122541603E-2</v>
      </c>
      <c r="K325" s="22">
        <f t="shared" ref="K325:K338" si="131">H325-F325</f>
        <v>-2</v>
      </c>
      <c r="L325" s="17">
        <f t="shared" si="125"/>
        <v>-1.9083969465648854E-3</v>
      </c>
    </row>
    <row r="326" spans="1:12">
      <c r="A326" s="416">
        <v>2</v>
      </c>
      <c r="B326" s="195" t="s">
        <v>1766</v>
      </c>
      <c r="C326" s="268">
        <v>88</v>
      </c>
      <c r="D326" s="268">
        <v>44</v>
      </c>
      <c r="E326" s="268">
        <v>85</v>
      </c>
      <c r="F326" s="268">
        <v>41</v>
      </c>
      <c r="G326" s="268">
        <v>68</v>
      </c>
      <c r="H326" s="268">
        <v>37</v>
      </c>
      <c r="I326" s="22">
        <f t="shared" si="130"/>
        <v>-17</v>
      </c>
      <c r="J326" s="144">
        <f t="shared" si="124"/>
        <v>-0.2</v>
      </c>
      <c r="K326" s="22">
        <f t="shared" si="131"/>
        <v>-4</v>
      </c>
      <c r="L326" s="17">
        <f t="shared" si="125"/>
        <v>-9.7560975609756101E-2</v>
      </c>
    </row>
    <row r="327" spans="1:12">
      <c r="A327" s="416">
        <v>3</v>
      </c>
      <c r="B327" s="195" t="s">
        <v>1767</v>
      </c>
      <c r="C327" s="268">
        <v>75</v>
      </c>
      <c r="D327" s="268">
        <v>38</v>
      </c>
      <c r="E327" s="268">
        <v>78</v>
      </c>
      <c r="F327" s="268">
        <v>41</v>
      </c>
      <c r="G327" s="268">
        <v>61</v>
      </c>
      <c r="H327" s="268">
        <v>37</v>
      </c>
      <c r="I327" s="22">
        <f t="shared" si="130"/>
        <v>-17</v>
      </c>
      <c r="J327" s="144">
        <f t="shared" si="124"/>
        <v>-0.21794871794871795</v>
      </c>
      <c r="K327" s="22">
        <f t="shared" si="131"/>
        <v>-4</v>
      </c>
      <c r="L327" s="17">
        <f t="shared" si="125"/>
        <v>-9.7560975609756101E-2</v>
      </c>
    </row>
    <row r="328" spans="1:12">
      <c r="A328" s="416">
        <v>4</v>
      </c>
      <c r="B328" s="195" t="s">
        <v>1768</v>
      </c>
      <c r="C328" s="268">
        <v>221</v>
      </c>
      <c r="D328" s="268">
        <v>128</v>
      </c>
      <c r="E328" s="268">
        <v>197</v>
      </c>
      <c r="F328" s="268">
        <v>113</v>
      </c>
      <c r="G328" s="268">
        <v>169</v>
      </c>
      <c r="H328" s="268">
        <v>102</v>
      </c>
      <c r="I328" s="22">
        <f t="shared" si="130"/>
        <v>-28</v>
      </c>
      <c r="J328" s="144">
        <f t="shared" si="124"/>
        <v>-0.14213197969543148</v>
      </c>
      <c r="K328" s="22">
        <f t="shared" si="131"/>
        <v>-11</v>
      </c>
      <c r="L328" s="17">
        <f t="shared" si="125"/>
        <v>-9.7345132743362831E-2</v>
      </c>
    </row>
    <row r="329" spans="1:12">
      <c r="A329" s="416">
        <v>5</v>
      </c>
      <c r="B329" s="195" t="s">
        <v>1769</v>
      </c>
      <c r="C329" s="268">
        <v>110</v>
      </c>
      <c r="D329" s="268">
        <v>64</v>
      </c>
      <c r="E329" s="268">
        <v>102</v>
      </c>
      <c r="F329" s="268">
        <v>55</v>
      </c>
      <c r="G329" s="268">
        <v>91</v>
      </c>
      <c r="H329" s="268">
        <v>45</v>
      </c>
      <c r="I329" s="22">
        <f t="shared" si="130"/>
        <v>-11</v>
      </c>
      <c r="J329" s="144">
        <f t="shared" si="124"/>
        <v>-0.10784313725490197</v>
      </c>
      <c r="K329" s="22">
        <f t="shared" si="131"/>
        <v>-10</v>
      </c>
      <c r="L329" s="17">
        <f t="shared" si="125"/>
        <v>-0.18181818181818182</v>
      </c>
    </row>
    <row r="330" spans="1:12">
      <c r="A330" s="416">
        <v>6</v>
      </c>
      <c r="B330" s="195" t="s">
        <v>1770</v>
      </c>
      <c r="C330" s="268">
        <v>169</v>
      </c>
      <c r="D330" s="268">
        <v>87</v>
      </c>
      <c r="E330" s="268">
        <v>153</v>
      </c>
      <c r="F330" s="268">
        <v>87</v>
      </c>
      <c r="G330" s="268">
        <v>111</v>
      </c>
      <c r="H330" s="268">
        <v>65</v>
      </c>
      <c r="I330" s="22">
        <f t="shared" si="130"/>
        <v>-42</v>
      </c>
      <c r="J330" s="144">
        <f t="shared" si="124"/>
        <v>-0.27450980392156865</v>
      </c>
      <c r="K330" s="22">
        <f t="shared" si="131"/>
        <v>-22</v>
      </c>
      <c r="L330" s="17">
        <f t="shared" si="125"/>
        <v>-0.25287356321839083</v>
      </c>
    </row>
    <row r="331" spans="1:12">
      <c r="A331" s="416">
        <v>7</v>
      </c>
      <c r="B331" s="195" t="s">
        <v>1771</v>
      </c>
      <c r="C331" s="268">
        <v>45</v>
      </c>
      <c r="D331" s="268">
        <v>29</v>
      </c>
      <c r="E331" s="268">
        <v>38</v>
      </c>
      <c r="F331" s="268">
        <v>19</v>
      </c>
      <c r="G331" s="268">
        <v>36</v>
      </c>
      <c r="H331" s="268">
        <v>19</v>
      </c>
      <c r="I331" s="22">
        <f t="shared" si="130"/>
        <v>-2</v>
      </c>
      <c r="J331" s="144">
        <f t="shared" si="124"/>
        <v>-5.2631578947368418E-2</v>
      </c>
      <c r="K331" s="22">
        <f t="shared" si="131"/>
        <v>0</v>
      </c>
      <c r="L331" s="17">
        <f t="shared" si="125"/>
        <v>0</v>
      </c>
    </row>
    <row r="332" spans="1:12">
      <c r="A332" s="416">
        <v>8</v>
      </c>
      <c r="B332" s="195" t="s">
        <v>1772</v>
      </c>
      <c r="C332" s="268">
        <v>71</v>
      </c>
      <c r="D332" s="268">
        <v>30</v>
      </c>
      <c r="E332" s="268">
        <v>69</v>
      </c>
      <c r="F332" s="268">
        <v>27</v>
      </c>
      <c r="G332" s="268">
        <v>66</v>
      </c>
      <c r="H332" s="268">
        <v>30</v>
      </c>
      <c r="I332" s="22">
        <f t="shared" si="130"/>
        <v>-3</v>
      </c>
      <c r="J332" s="144">
        <f t="shared" si="124"/>
        <v>-4.3478260869565216E-2</v>
      </c>
      <c r="K332" s="22">
        <f t="shared" si="131"/>
        <v>3</v>
      </c>
      <c r="L332" s="17">
        <f t="shared" si="125"/>
        <v>0.1111111111111111</v>
      </c>
    </row>
    <row r="333" spans="1:12">
      <c r="A333" s="416">
        <v>9</v>
      </c>
      <c r="B333" s="195" t="s">
        <v>1773</v>
      </c>
      <c r="C333" s="268">
        <v>523</v>
      </c>
      <c r="D333" s="268">
        <v>271</v>
      </c>
      <c r="E333" s="268">
        <v>473</v>
      </c>
      <c r="F333" s="268">
        <v>260</v>
      </c>
      <c r="G333" s="268">
        <v>413</v>
      </c>
      <c r="H333" s="268">
        <v>235</v>
      </c>
      <c r="I333" s="22">
        <f t="shared" si="130"/>
        <v>-60</v>
      </c>
      <c r="J333" s="144">
        <f t="shared" si="124"/>
        <v>-0.12684989429175475</v>
      </c>
      <c r="K333" s="22">
        <f t="shared" si="131"/>
        <v>-25</v>
      </c>
      <c r="L333" s="17">
        <f t="shared" si="125"/>
        <v>-9.6153846153846159E-2</v>
      </c>
    </row>
    <row r="334" spans="1:12">
      <c r="A334" s="416">
        <v>10</v>
      </c>
      <c r="B334" s="195" t="s">
        <v>1774</v>
      </c>
      <c r="C334" s="268">
        <v>212</v>
      </c>
      <c r="D334" s="268">
        <v>114</v>
      </c>
      <c r="E334" s="268">
        <v>207</v>
      </c>
      <c r="F334" s="268">
        <v>111</v>
      </c>
      <c r="G334" s="268">
        <v>193</v>
      </c>
      <c r="H334" s="268">
        <v>113</v>
      </c>
      <c r="I334" s="22">
        <f t="shared" si="130"/>
        <v>-14</v>
      </c>
      <c r="J334" s="144">
        <f t="shared" si="124"/>
        <v>-6.7632850241545889E-2</v>
      </c>
      <c r="K334" s="22">
        <f t="shared" si="131"/>
        <v>2</v>
      </c>
      <c r="L334" s="17">
        <f t="shared" si="125"/>
        <v>1.8018018018018018E-2</v>
      </c>
    </row>
    <row r="335" spans="1:12">
      <c r="A335" s="416">
        <v>11</v>
      </c>
      <c r="B335" s="195" t="s">
        <v>1775</v>
      </c>
      <c r="C335" s="268">
        <v>124</v>
      </c>
      <c r="D335" s="268">
        <v>63</v>
      </c>
      <c r="E335" s="268">
        <v>115</v>
      </c>
      <c r="F335" s="268">
        <v>60</v>
      </c>
      <c r="G335" s="268">
        <v>95</v>
      </c>
      <c r="H335" s="268">
        <v>51</v>
      </c>
      <c r="I335" s="22">
        <f t="shared" si="130"/>
        <v>-20</v>
      </c>
      <c r="J335" s="144">
        <f t="shared" si="124"/>
        <v>-0.17391304347826086</v>
      </c>
      <c r="K335" s="22">
        <f t="shared" si="131"/>
        <v>-9</v>
      </c>
      <c r="L335" s="17">
        <f t="shared" si="125"/>
        <v>-0.15</v>
      </c>
    </row>
    <row r="336" spans="1:12">
      <c r="A336" s="416">
        <v>12</v>
      </c>
      <c r="B336" s="195" t="s">
        <v>1776</v>
      </c>
      <c r="C336" s="268">
        <v>129</v>
      </c>
      <c r="D336" s="268">
        <v>65</v>
      </c>
      <c r="E336" s="268">
        <v>126</v>
      </c>
      <c r="F336" s="268">
        <v>69</v>
      </c>
      <c r="G336" s="268">
        <v>121</v>
      </c>
      <c r="H336" s="268">
        <v>66</v>
      </c>
      <c r="I336" s="22">
        <f t="shared" si="130"/>
        <v>-5</v>
      </c>
      <c r="J336" s="144">
        <f t="shared" si="124"/>
        <v>-3.968253968253968E-2</v>
      </c>
      <c r="K336" s="22">
        <f t="shared" si="131"/>
        <v>-3</v>
      </c>
      <c r="L336" s="17">
        <f t="shared" si="125"/>
        <v>-4.3478260869565216E-2</v>
      </c>
    </row>
    <row r="337" spans="1:12">
      <c r="A337" s="416">
        <v>13</v>
      </c>
      <c r="B337" s="195" t="s">
        <v>1777</v>
      </c>
      <c r="C337" s="268">
        <v>122</v>
      </c>
      <c r="D337" s="268">
        <v>62</v>
      </c>
      <c r="E337" s="268">
        <v>105</v>
      </c>
      <c r="F337" s="268">
        <v>43</v>
      </c>
      <c r="G337" s="268">
        <v>94</v>
      </c>
      <c r="H337" s="268">
        <v>48</v>
      </c>
      <c r="I337" s="22">
        <f t="shared" si="130"/>
        <v>-11</v>
      </c>
      <c r="J337" s="144">
        <f t="shared" si="124"/>
        <v>-0.10476190476190476</v>
      </c>
      <c r="K337" s="22">
        <f t="shared" si="131"/>
        <v>5</v>
      </c>
      <c r="L337" s="17">
        <f t="shared" si="125"/>
        <v>0.11627906976744186</v>
      </c>
    </row>
    <row r="338" spans="1:12">
      <c r="A338" s="416">
        <v>14</v>
      </c>
      <c r="B338" s="195" t="s">
        <v>1778</v>
      </c>
      <c r="C338" s="268">
        <v>235</v>
      </c>
      <c r="D338" s="268">
        <v>123</v>
      </c>
      <c r="E338" s="268">
        <v>207</v>
      </c>
      <c r="F338" s="268">
        <v>105</v>
      </c>
      <c r="G338" s="268">
        <v>171</v>
      </c>
      <c r="H338" s="268">
        <v>95</v>
      </c>
      <c r="I338" s="22">
        <f t="shared" si="130"/>
        <v>-36</v>
      </c>
      <c r="J338" s="144">
        <f t="shared" si="124"/>
        <v>-0.17391304347826086</v>
      </c>
      <c r="K338" s="22">
        <f t="shared" si="131"/>
        <v>-10</v>
      </c>
      <c r="L338" s="17">
        <f t="shared" si="125"/>
        <v>-9.5238095238095233E-2</v>
      </c>
    </row>
    <row r="339" spans="1:12" s="270" customFormat="1">
      <c r="A339" s="564" t="s">
        <v>1529</v>
      </c>
      <c r="B339" s="564"/>
      <c r="C339" s="39">
        <f>SUM(C340:C348)</f>
        <v>1564</v>
      </c>
      <c r="D339" s="39">
        <f t="shared" ref="D339:K339" si="132">SUM(D340:D348)</f>
        <v>797</v>
      </c>
      <c r="E339" s="39">
        <f t="shared" si="132"/>
        <v>1543</v>
      </c>
      <c r="F339" s="39">
        <f t="shared" si="132"/>
        <v>754</v>
      </c>
      <c r="G339" s="39">
        <f t="shared" si="132"/>
        <v>1320</v>
      </c>
      <c r="H339" s="39">
        <f t="shared" si="132"/>
        <v>663</v>
      </c>
      <c r="I339" s="39">
        <f t="shared" si="132"/>
        <v>-223</v>
      </c>
      <c r="J339" s="40">
        <f t="shared" si="124"/>
        <v>-0.14452365521710953</v>
      </c>
      <c r="K339" s="39">
        <f t="shared" si="132"/>
        <v>-91</v>
      </c>
      <c r="L339" s="40">
        <f t="shared" si="125"/>
        <v>-0.1206896551724138</v>
      </c>
    </row>
    <row r="340" spans="1:12">
      <c r="A340" s="416">
        <v>1</v>
      </c>
      <c r="B340" s="195" t="s">
        <v>1779</v>
      </c>
      <c r="C340" s="268">
        <v>740</v>
      </c>
      <c r="D340" s="268">
        <v>339</v>
      </c>
      <c r="E340" s="268">
        <v>705</v>
      </c>
      <c r="F340" s="268">
        <v>333</v>
      </c>
      <c r="G340" s="268">
        <v>586</v>
      </c>
      <c r="H340" s="268">
        <v>288</v>
      </c>
      <c r="I340" s="22">
        <f t="shared" ref="I340:I348" si="133">G340-E340</f>
        <v>-119</v>
      </c>
      <c r="J340" s="144">
        <f t="shared" si="124"/>
        <v>-0.16879432624113475</v>
      </c>
      <c r="K340" s="22">
        <f t="shared" ref="K340:K348" si="134">H340-F340</f>
        <v>-45</v>
      </c>
      <c r="L340" s="17">
        <f t="shared" si="125"/>
        <v>-0.13513513513513514</v>
      </c>
    </row>
    <row r="341" spans="1:12">
      <c r="A341" s="416">
        <v>2</v>
      </c>
      <c r="B341" s="195" t="s">
        <v>1780</v>
      </c>
      <c r="C341" s="268">
        <v>65</v>
      </c>
      <c r="D341" s="268">
        <v>38</v>
      </c>
      <c r="E341" s="268">
        <v>77</v>
      </c>
      <c r="F341" s="268">
        <v>35</v>
      </c>
      <c r="G341" s="268">
        <v>68</v>
      </c>
      <c r="H341" s="268">
        <v>31</v>
      </c>
      <c r="I341" s="22">
        <f t="shared" si="133"/>
        <v>-9</v>
      </c>
      <c r="J341" s="144">
        <f t="shared" si="124"/>
        <v>-0.11688311688311688</v>
      </c>
      <c r="K341" s="22">
        <f t="shared" si="134"/>
        <v>-4</v>
      </c>
      <c r="L341" s="17">
        <f t="shared" si="125"/>
        <v>-0.11428571428571428</v>
      </c>
    </row>
    <row r="342" spans="1:12">
      <c r="A342" s="416">
        <v>3</v>
      </c>
      <c r="B342" s="195" t="s">
        <v>1781</v>
      </c>
      <c r="C342" s="268">
        <v>61</v>
      </c>
      <c r="D342" s="268">
        <v>28</v>
      </c>
      <c r="E342" s="268">
        <v>67</v>
      </c>
      <c r="F342" s="268">
        <v>34</v>
      </c>
      <c r="G342" s="268">
        <v>62</v>
      </c>
      <c r="H342" s="268">
        <v>32</v>
      </c>
      <c r="I342" s="22">
        <f t="shared" si="133"/>
        <v>-5</v>
      </c>
      <c r="J342" s="144">
        <f t="shared" si="124"/>
        <v>-7.4626865671641784E-2</v>
      </c>
      <c r="K342" s="22">
        <f t="shared" si="134"/>
        <v>-2</v>
      </c>
      <c r="L342" s="17">
        <f t="shared" si="125"/>
        <v>-5.8823529411764705E-2</v>
      </c>
    </row>
    <row r="343" spans="1:12">
      <c r="A343" s="416">
        <v>4</v>
      </c>
      <c r="B343" s="195" t="s">
        <v>1782</v>
      </c>
      <c r="C343" s="268">
        <v>90</v>
      </c>
      <c r="D343" s="268">
        <v>46</v>
      </c>
      <c r="E343" s="268">
        <v>92</v>
      </c>
      <c r="F343" s="268">
        <v>42</v>
      </c>
      <c r="G343" s="268">
        <v>89</v>
      </c>
      <c r="H343" s="268">
        <v>44</v>
      </c>
      <c r="I343" s="22">
        <f t="shared" si="133"/>
        <v>-3</v>
      </c>
      <c r="J343" s="144">
        <f t="shared" si="124"/>
        <v>-3.2608695652173912E-2</v>
      </c>
      <c r="K343" s="22">
        <f t="shared" si="134"/>
        <v>2</v>
      </c>
      <c r="L343" s="17">
        <f t="shared" si="125"/>
        <v>4.7619047619047616E-2</v>
      </c>
    </row>
    <row r="344" spans="1:12">
      <c r="A344" s="416">
        <v>5</v>
      </c>
      <c r="B344" s="195" t="s">
        <v>1783</v>
      </c>
      <c r="C344" s="268">
        <v>121</v>
      </c>
      <c r="D344" s="268">
        <v>75</v>
      </c>
      <c r="E344" s="268">
        <v>124</v>
      </c>
      <c r="F344" s="268">
        <v>72</v>
      </c>
      <c r="G344" s="268">
        <v>111</v>
      </c>
      <c r="H344" s="268">
        <v>67</v>
      </c>
      <c r="I344" s="22">
        <f t="shared" si="133"/>
        <v>-13</v>
      </c>
      <c r="J344" s="144">
        <f t="shared" si="124"/>
        <v>-0.10483870967741936</v>
      </c>
      <c r="K344" s="22">
        <f t="shared" si="134"/>
        <v>-5</v>
      </c>
      <c r="L344" s="17">
        <f t="shared" si="125"/>
        <v>-6.9444444444444448E-2</v>
      </c>
    </row>
    <row r="345" spans="1:12">
      <c r="A345" s="416">
        <v>6</v>
      </c>
      <c r="B345" s="195" t="s">
        <v>1784</v>
      </c>
      <c r="C345" s="268">
        <v>125</v>
      </c>
      <c r="D345" s="268">
        <v>74</v>
      </c>
      <c r="E345" s="268">
        <v>122</v>
      </c>
      <c r="F345" s="268">
        <v>66</v>
      </c>
      <c r="G345" s="268">
        <v>90</v>
      </c>
      <c r="H345" s="268">
        <v>48</v>
      </c>
      <c r="I345" s="22">
        <f t="shared" si="133"/>
        <v>-32</v>
      </c>
      <c r="J345" s="144">
        <f t="shared" si="124"/>
        <v>-0.26229508196721313</v>
      </c>
      <c r="K345" s="22">
        <f t="shared" si="134"/>
        <v>-18</v>
      </c>
      <c r="L345" s="17">
        <f t="shared" si="125"/>
        <v>-0.27272727272727271</v>
      </c>
    </row>
    <row r="346" spans="1:12">
      <c r="A346" s="416">
        <v>7</v>
      </c>
      <c r="B346" s="195" t="s">
        <v>1785</v>
      </c>
      <c r="C346" s="268">
        <v>109</v>
      </c>
      <c r="D346" s="268">
        <v>62</v>
      </c>
      <c r="E346" s="268">
        <v>100</v>
      </c>
      <c r="F346" s="268">
        <v>42</v>
      </c>
      <c r="G346" s="268">
        <v>89</v>
      </c>
      <c r="H346" s="268">
        <v>39</v>
      </c>
      <c r="I346" s="22">
        <f t="shared" si="133"/>
        <v>-11</v>
      </c>
      <c r="J346" s="144">
        <f t="shared" si="124"/>
        <v>-0.11</v>
      </c>
      <c r="K346" s="22">
        <f t="shared" si="134"/>
        <v>-3</v>
      </c>
      <c r="L346" s="17">
        <f t="shared" si="125"/>
        <v>-7.1428571428571425E-2</v>
      </c>
    </row>
    <row r="347" spans="1:12">
      <c r="A347" s="416">
        <v>8</v>
      </c>
      <c r="B347" s="195" t="s">
        <v>1786</v>
      </c>
      <c r="C347" s="268">
        <v>167</v>
      </c>
      <c r="D347" s="268">
        <v>87</v>
      </c>
      <c r="E347" s="268">
        <v>168</v>
      </c>
      <c r="F347" s="268">
        <v>90</v>
      </c>
      <c r="G347" s="268">
        <v>148</v>
      </c>
      <c r="H347" s="268">
        <v>75</v>
      </c>
      <c r="I347" s="22">
        <f t="shared" si="133"/>
        <v>-20</v>
      </c>
      <c r="J347" s="144">
        <f t="shared" si="124"/>
        <v>-0.11904761904761904</v>
      </c>
      <c r="K347" s="22">
        <f t="shared" si="134"/>
        <v>-15</v>
      </c>
      <c r="L347" s="17">
        <f t="shared" si="125"/>
        <v>-0.16666666666666666</v>
      </c>
    </row>
    <row r="348" spans="1:12">
      <c r="A348" s="416">
        <v>9</v>
      </c>
      <c r="B348" s="195" t="s">
        <v>1787</v>
      </c>
      <c r="C348" s="268">
        <v>86</v>
      </c>
      <c r="D348" s="268">
        <v>48</v>
      </c>
      <c r="E348" s="268">
        <v>88</v>
      </c>
      <c r="F348" s="268">
        <v>40</v>
      </c>
      <c r="G348" s="268">
        <v>77</v>
      </c>
      <c r="H348" s="268">
        <v>39</v>
      </c>
      <c r="I348" s="22">
        <f t="shared" si="133"/>
        <v>-11</v>
      </c>
      <c r="J348" s="144">
        <f t="shared" si="124"/>
        <v>-0.125</v>
      </c>
      <c r="K348" s="22">
        <f t="shared" si="134"/>
        <v>-1</v>
      </c>
      <c r="L348" s="17">
        <f t="shared" si="125"/>
        <v>-2.5000000000000001E-2</v>
      </c>
    </row>
    <row r="349" spans="1:12" s="270" customFormat="1">
      <c r="A349" s="564" t="s">
        <v>1543</v>
      </c>
      <c r="B349" s="564"/>
      <c r="C349" s="39">
        <f>SUM(C350:C358)</f>
        <v>2269</v>
      </c>
      <c r="D349" s="39">
        <f t="shared" ref="D349:K349" si="135">SUM(D350:D358)</f>
        <v>1173</v>
      </c>
      <c r="E349" s="39">
        <f t="shared" si="135"/>
        <v>1824</v>
      </c>
      <c r="F349" s="39">
        <f t="shared" si="135"/>
        <v>1009</v>
      </c>
      <c r="G349" s="39">
        <f t="shared" si="135"/>
        <v>1616</v>
      </c>
      <c r="H349" s="39">
        <f t="shared" si="135"/>
        <v>935</v>
      </c>
      <c r="I349" s="39">
        <f t="shared" si="135"/>
        <v>-208</v>
      </c>
      <c r="J349" s="40">
        <f t="shared" si="124"/>
        <v>-0.11403508771929824</v>
      </c>
      <c r="K349" s="39">
        <f t="shared" si="135"/>
        <v>-74</v>
      </c>
      <c r="L349" s="40">
        <f t="shared" si="125"/>
        <v>-7.3339940535183348E-2</v>
      </c>
    </row>
    <row r="350" spans="1:12">
      <c r="A350" s="416">
        <v>1</v>
      </c>
      <c r="B350" s="195" t="s">
        <v>1788</v>
      </c>
      <c r="C350" s="268">
        <v>470</v>
      </c>
      <c r="D350" s="268">
        <v>253</v>
      </c>
      <c r="E350" s="268">
        <v>359</v>
      </c>
      <c r="F350" s="268">
        <v>191</v>
      </c>
      <c r="G350" s="268">
        <v>335</v>
      </c>
      <c r="H350" s="268">
        <v>181</v>
      </c>
      <c r="I350" s="22">
        <f t="shared" ref="I350:I358" si="136">G350-E350</f>
        <v>-24</v>
      </c>
      <c r="J350" s="144">
        <f t="shared" si="124"/>
        <v>-6.6852367688022288E-2</v>
      </c>
      <c r="K350" s="22">
        <f t="shared" ref="K350:K358" si="137">H350-F350</f>
        <v>-10</v>
      </c>
      <c r="L350" s="17">
        <f t="shared" si="125"/>
        <v>-5.2356020942408377E-2</v>
      </c>
    </row>
    <row r="351" spans="1:12">
      <c r="A351" s="416">
        <v>2</v>
      </c>
      <c r="B351" s="195" t="s">
        <v>1789</v>
      </c>
      <c r="C351" s="268">
        <v>112</v>
      </c>
      <c r="D351" s="268">
        <v>60</v>
      </c>
      <c r="E351" s="268">
        <v>85</v>
      </c>
      <c r="F351" s="268">
        <v>48</v>
      </c>
      <c r="G351" s="268">
        <v>72</v>
      </c>
      <c r="H351" s="268">
        <v>40</v>
      </c>
      <c r="I351" s="22">
        <f t="shared" si="136"/>
        <v>-13</v>
      </c>
      <c r="J351" s="144">
        <f t="shared" si="124"/>
        <v>-0.15294117647058825</v>
      </c>
      <c r="K351" s="22">
        <f t="shared" si="137"/>
        <v>-8</v>
      </c>
      <c r="L351" s="17">
        <f t="shared" si="125"/>
        <v>-0.16666666666666666</v>
      </c>
    </row>
    <row r="352" spans="1:12">
      <c r="A352" s="416">
        <v>3</v>
      </c>
      <c r="B352" s="195" t="s">
        <v>1790</v>
      </c>
      <c r="C352" s="268">
        <v>189</v>
      </c>
      <c r="D352" s="268">
        <v>93</v>
      </c>
      <c r="E352" s="268">
        <v>156</v>
      </c>
      <c r="F352" s="268">
        <v>88</v>
      </c>
      <c r="G352" s="268">
        <v>136</v>
      </c>
      <c r="H352" s="268">
        <v>87</v>
      </c>
      <c r="I352" s="22">
        <f t="shared" si="136"/>
        <v>-20</v>
      </c>
      <c r="J352" s="144">
        <f t="shared" si="124"/>
        <v>-0.12820512820512819</v>
      </c>
      <c r="K352" s="22">
        <f t="shared" si="137"/>
        <v>-1</v>
      </c>
      <c r="L352" s="17">
        <f t="shared" si="125"/>
        <v>-1.1363636363636364E-2</v>
      </c>
    </row>
    <row r="353" spans="1:12">
      <c r="A353" s="416">
        <v>4</v>
      </c>
      <c r="B353" s="195" t="s">
        <v>1791</v>
      </c>
      <c r="C353" s="268">
        <v>289</v>
      </c>
      <c r="D353" s="268">
        <v>159</v>
      </c>
      <c r="E353" s="268">
        <v>232</v>
      </c>
      <c r="F353" s="268">
        <v>142</v>
      </c>
      <c r="G353" s="268">
        <v>178</v>
      </c>
      <c r="H353" s="268">
        <v>103</v>
      </c>
      <c r="I353" s="22">
        <f t="shared" si="136"/>
        <v>-54</v>
      </c>
      <c r="J353" s="144">
        <f t="shared" si="124"/>
        <v>-0.23275862068965517</v>
      </c>
      <c r="K353" s="22">
        <f t="shared" si="137"/>
        <v>-39</v>
      </c>
      <c r="L353" s="17">
        <f t="shared" si="125"/>
        <v>-0.27464788732394368</v>
      </c>
    </row>
    <row r="354" spans="1:12">
      <c r="A354" s="416">
        <v>5</v>
      </c>
      <c r="B354" s="195" t="s">
        <v>1792</v>
      </c>
      <c r="C354" s="268">
        <v>660</v>
      </c>
      <c r="D354" s="268">
        <v>333</v>
      </c>
      <c r="E354" s="268">
        <v>550</v>
      </c>
      <c r="F354" s="268">
        <v>292</v>
      </c>
      <c r="G354" s="268">
        <v>498</v>
      </c>
      <c r="H354" s="268">
        <v>276</v>
      </c>
      <c r="I354" s="22">
        <f t="shared" si="136"/>
        <v>-52</v>
      </c>
      <c r="J354" s="144">
        <f t="shared" si="124"/>
        <v>-9.4545454545454544E-2</v>
      </c>
      <c r="K354" s="22">
        <f t="shared" si="137"/>
        <v>-16</v>
      </c>
      <c r="L354" s="17">
        <f t="shared" si="125"/>
        <v>-5.4794520547945202E-2</v>
      </c>
    </row>
    <row r="355" spans="1:12">
      <c r="A355" s="416">
        <v>6</v>
      </c>
      <c r="B355" s="195" t="s">
        <v>1793</v>
      </c>
      <c r="C355" s="268">
        <v>82</v>
      </c>
      <c r="D355" s="268">
        <v>46</v>
      </c>
      <c r="E355" s="268">
        <v>63</v>
      </c>
      <c r="F355" s="268">
        <v>36</v>
      </c>
      <c r="G355" s="268">
        <v>73</v>
      </c>
      <c r="H355" s="268">
        <v>41</v>
      </c>
      <c r="I355" s="22">
        <f t="shared" si="136"/>
        <v>10</v>
      </c>
      <c r="J355" s="144">
        <f t="shared" si="124"/>
        <v>0.15873015873015872</v>
      </c>
      <c r="K355" s="22">
        <f t="shared" si="137"/>
        <v>5</v>
      </c>
      <c r="L355" s="17">
        <f t="shared" si="125"/>
        <v>0.1388888888888889</v>
      </c>
    </row>
    <row r="356" spans="1:12">
      <c r="A356" s="416">
        <v>7</v>
      </c>
      <c r="B356" s="195" t="s">
        <v>1794</v>
      </c>
      <c r="C356" s="268">
        <v>220</v>
      </c>
      <c r="D356" s="268">
        <v>107</v>
      </c>
      <c r="E356" s="268">
        <v>192</v>
      </c>
      <c r="F356" s="268">
        <v>108</v>
      </c>
      <c r="G356" s="268">
        <v>146</v>
      </c>
      <c r="H356" s="268">
        <v>102</v>
      </c>
      <c r="I356" s="22">
        <f t="shared" si="136"/>
        <v>-46</v>
      </c>
      <c r="J356" s="144">
        <f t="shared" si="124"/>
        <v>-0.23958333333333334</v>
      </c>
      <c r="K356" s="22">
        <f t="shared" si="137"/>
        <v>-6</v>
      </c>
      <c r="L356" s="17">
        <f t="shared" si="125"/>
        <v>-5.5555555555555552E-2</v>
      </c>
    </row>
    <row r="357" spans="1:12">
      <c r="A357" s="416">
        <v>8</v>
      </c>
      <c r="B357" s="195" t="s">
        <v>1795</v>
      </c>
      <c r="C357" s="268">
        <v>186</v>
      </c>
      <c r="D357" s="268">
        <v>93</v>
      </c>
      <c r="E357" s="268">
        <v>130</v>
      </c>
      <c r="F357" s="268">
        <v>73</v>
      </c>
      <c r="G357" s="268">
        <v>124</v>
      </c>
      <c r="H357" s="268">
        <v>74</v>
      </c>
      <c r="I357" s="22">
        <f t="shared" si="136"/>
        <v>-6</v>
      </c>
      <c r="J357" s="144">
        <f t="shared" si="124"/>
        <v>-4.6153846153846156E-2</v>
      </c>
      <c r="K357" s="22">
        <f t="shared" si="137"/>
        <v>1</v>
      </c>
      <c r="L357" s="17">
        <f t="shared" si="125"/>
        <v>1.3698630136986301E-2</v>
      </c>
    </row>
    <row r="358" spans="1:12" ht="15" customHeight="1">
      <c r="A358" s="416">
        <v>9</v>
      </c>
      <c r="B358" s="195" t="s">
        <v>1796</v>
      </c>
      <c r="C358" s="268">
        <v>61</v>
      </c>
      <c r="D358" s="268">
        <v>29</v>
      </c>
      <c r="E358" s="268">
        <v>57</v>
      </c>
      <c r="F358" s="268">
        <v>31</v>
      </c>
      <c r="G358" s="268">
        <v>54</v>
      </c>
      <c r="H358" s="268">
        <v>31</v>
      </c>
      <c r="I358" s="22">
        <f t="shared" si="136"/>
        <v>-3</v>
      </c>
      <c r="J358" s="144">
        <f t="shared" si="124"/>
        <v>-5.2631578947368418E-2</v>
      </c>
      <c r="K358" s="22">
        <f t="shared" si="137"/>
        <v>0</v>
      </c>
      <c r="L358" s="17">
        <f t="shared" si="125"/>
        <v>0</v>
      </c>
    </row>
    <row r="359" spans="1:12" s="270" customFormat="1">
      <c r="A359" s="431" t="s">
        <v>1561</v>
      </c>
      <c r="B359" s="431"/>
      <c r="C359" s="278">
        <f>C360+C371+C380</f>
        <v>6851</v>
      </c>
      <c r="D359" s="278">
        <f t="shared" ref="D359:K359" si="138">D360+D371+D380</f>
        <v>3496</v>
      </c>
      <c r="E359" s="278">
        <f t="shared" si="138"/>
        <v>6420</v>
      </c>
      <c r="F359" s="278">
        <f t="shared" si="138"/>
        <v>3299</v>
      </c>
      <c r="G359" s="278">
        <f t="shared" si="138"/>
        <v>5982</v>
      </c>
      <c r="H359" s="278">
        <f t="shared" si="138"/>
        <v>3080</v>
      </c>
      <c r="I359" s="278">
        <f t="shared" si="138"/>
        <v>-438</v>
      </c>
      <c r="J359" s="252">
        <f t="shared" si="124"/>
        <v>-6.822429906542056E-2</v>
      </c>
      <c r="K359" s="278">
        <f t="shared" si="138"/>
        <v>-219</v>
      </c>
      <c r="L359" s="252">
        <f t="shared" si="125"/>
        <v>-6.6383752652318884E-2</v>
      </c>
    </row>
    <row r="360" spans="1:12" s="270" customFormat="1">
      <c r="A360" s="564" t="s">
        <v>1532</v>
      </c>
      <c r="B360" s="564"/>
      <c r="C360" s="39">
        <f>SUM(C361:C370)</f>
        <v>1175</v>
      </c>
      <c r="D360" s="39">
        <f t="shared" ref="D360:K360" si="139">SUM(D361:D370)</f>
        <v>614</v>
      </c>
      <c r="E360" s="39">
        <f t="shared" si="139"/>
        <v>1091</v>
      </c>
      <c r="F360" s="39">
        <f t="shared" si="139"/>
        <v>586</v>
      </c>
      <c r="G360" s="39">
        <f t="shared" si="139"/>
        <v>1022</v>
      </c>
      <c r="H360" s="39">
        <f t="shared" si="139"/>
        <v>552</v>
      </c>
      <c r="I360" s="39">
        <f t="shared" si="139"/>
        <v>-69</v>
      </c>
      <c r="J360" s="40">
        <f t="shared" si="124"/>
        <v>-6.3244729605866176E-2</v>
      </c>
      <c r="K360" s="39">
        <f t="shared" si="139"/>
        <v>-34</v>
      </c>
      <c r="L360" s="40">
        <f t="shared" si="125"/>
        <v>-5.8020477815699661E-2</v>
      </c>
    </row>
    <row r="361" spans="1:12">
      <c r="A361" s="416">
        <v>1</v>
      </c>
      <c r="B361" s="195" t="s">
        <v>1797</v>
      </c>
      <c r="C361" s="268">
        <v>54</v>
      </c>
      <c r="D361" s="268">
        <v>23</v>
      </c>
      <c r="E361" s="268">
        <v>43</v>
      </c>
      <c r="F361" s="268">
        <v>22</v>
      </c>
      <c r="G361" s="268">
        <v>38</v>
      </c>
      <c r="H361" s="268">
        <v>16</v>
      </c>
      <c r="I361" s="22">
        <f t="shared" ref="I361:I370" si="140">G361-E361</f>
        <v>-5</v>
      </c>
      <c r="J361" s="144">
        <f t="shared" si="124"/>
        <v>-0.11627906976744186</v>
      </c>
      <c r="K361" s="22">
        <f t="shared" ref="K361:K370" si="141">H361-F361</f>
        <v>-6</v>
      </c>
      <c r="L361" s="17">
        <f t="shared" si="125"/>
        <v>-0.27272727272727271</v>
      </c>
    </row>
    <row r="362" spans="1:12">
      <c r="A362" s="416">
        <v>2</v>
      </c>
      <c r="B362" s="195" t="s">
        <v>1798</v>
      </c>
      <c r="C362" s="268">
        <v>56</v>
      </c>
      <c r="D362" s="268">
        <v>27</v>
      </c>
      <c r="E362" s="268">
        <v>66</v>
      </c>
      <c r="F362" s="268">
        <v>27</v>
      </c>
      <c r="G362" s="268">
        <v>56</v>
      </c>
      <c r="H362" s="268">
        <v>34</v>
      </c>
      <c r="I362" s="22">
        <f t="shared" si="140"/>
        <v>-10</v>
      </c>
      <c r="J362" s="144">
        <f t="shared" si="124"/>
        <v>-0.15151515151515152</v>
      </c>
      <c r="K362" s="22">
        <f t="shared" si="141"/>
        <v>7</v>
      </c>
      <c r="L362" s="17">
        <f t="shared" si="125"/>
        <v>0.25925925925925924</v>
      </c>
    </row>
    <row r="363" spans="1:12">
      <c r="A363" s="416">
        <v>3</v>
      </c>
      <c r="B363" s="195" t="s">
        <v>1799</v>
      </c>
      <c r="C363" s="268">
        <v>119</v>
      </c>
      <c r="D363" s="268">
        <v>54</v>
      </c>
      <c r="E363" s="268">
        <v>116</v>
      </c>
      <c r="F363" s="268">
        <v>62</v>
      </c>
      <c r="G363" s="268">
        <v>112</v>
      </c>
      <c r="H363" s="268">
        <v>53</v>
      </c>
      <c r="I363" s="22">
        <f t="shared" si="140"/>
        <v>-4</v>
      </c>
      <c r="J363" s="144">
        <f t="shared" si="124"/>
        <v>-3.4482758620689655E-2</v>
      </c>
      <c r="K363" s="22">
        <f t="shared" si="141"/>
        <v>-9</v>
      </c>
      <c r="L363" s="17">
        <f t="shared" si="125"/>
        <v>-0.14516129032258066</v>
      </c>
    </row>
    <row r="364" spans="1:12">
      <c r="A364" s="416">
        <v>4</v>
      </c>
      <c r="B364" s="195" t="s">
        <v>1800</v>
      </c>
      <c r="C364" s="268">
        <v>33</v>
      </c>
      <c r="D364" s="268">
        <v>19</v>
      </c>
      <c r="E364" s="268">
        <v>26</v>
      </c>
      <c r="F364" s="268">
        <v>14</v>
      </c>
      <c r="G364" s="268">
        <v>32</v>
      </c>
      <c r="H364" s="268">
        <v>19</v>
      </c>
      <c r="I364" s="22">
        <f t="shared" si="140"/>
        <v>6</v>
      </c>
      <c r="J364" s="144">
        <f t="shared" si="124"/>
        <v>0.23076923076923078</v>
      </c>
      <c r="K364" s="22">
        <f t="shared" si="141"/>
        <v>5</v>
      </c>
      <c r="L364" s="17">
        <f t="shared" si="125"/>
        <v>0.35714285714285715</v>
      </c>
    </row>
    <row r="365" spans="1:12">
      <c r="A365" s="416">
        <v>5</v>
      </c>
      <c r="B365" s="195" t="s">
        <v>1801</v>
      </c>
      <c r="C365" s="268">
        <v>329</v>
      </c>
      <c r="D365" s="268">
        <v>190</v>
      </c>
      <c r="E365" s="268">
        <v>313</v>
      </c>
      <c r="F365" s="268">
        <v>181</v>
      </c>
      <c r="G365" s="268">
        <v>320</v>
      </c>
      <c r="H365" s="268">
        <v>166</v>
      </c>
      <c r="I365" s="22">
        <f t="shared" si="140"/>
        <v>7</v>
      </c>
      <c r="J365" s="144">
        <f t="shared" si="124"/>
        <v>2.2364217252396165E-2</v>
      </c>
      <c r="K365" s="22">
        <f t="shared" si="141"/>
        <v>-15</v>
      </c>
      <c r="L365" s="17">
        <f t="shared" si="125"/>
        <v>-8.2872928176795577E-2</v>
      </c>
    </row>
    <row r="366" spans="1:12">
      <c r="A366" s="416">
        <v>6</v>
      </c>
      <c r="B366" s="195" t="s">
        <v>1802</v>
      </c>
      <c r="C366" s="268">
        <v>63</v>
      </c>
      <c r="D366" s="268">
        <v>33</v>
      </c>
      <c r="E366" s="268">
        <v>66</v>
      </c>
      <c r="F366" s="268">
        <v>39</v>
      </c>
      <c r="G366" s="268">
        <v>54</v>
      </c>
      <c r="H366" s="268">
        <v>28</v>
      </c>
      <c r="I366" s="22">
        <f t="shared" si="140"/>
        <v>-12</v>
      </c>
      <c r="J366" s="144">
        <f t="shared" si="124"/>
        <v>-0.18181818181818182</v>
      </c>
      <c r="K366" s="22">
        <f t="shared" si="141"/>
        <v>-11</v>
      </c>
      <c r="L366" s="17">
        <f t="shared" si="125"/>
        <v>-0.28205128205128205</v>
      </c>
    </row>
    <row r="367" spans="1:12">
      <c r="A367" s="416">
        <v>7</v>
      </c>
      <c r="B367" s="195" t="s">
        <v>1803</v>
      </c>
      <c r="C367" s="268">
        <v>85</v>
      </c>
      <c r="D367" s="268">
        <v>42</v>
      </c>
      <c r="E367" s="268">
        <v>89</v>
      </c>
      <c r="F367" s="268">
        <v>48</v>
      </c>
      <c r="G367" s="268">
        <v>82</v>
      </c>
      <c r="H367" s="268">
        <v>57</v>
      </c>
      <c r="I367" s="22">
        <f t="shared" si="140"/>
        <v>-7</v>
      </c>
      <c r="J367" s="144">
        <f t="shared" si="124"/>
        <v>-7.8651685393258425E-2</v>
      </c>
      <c r="K367" s="22">
        <f t="shared" si="141"/>
        <v>9</v>
      </c>
      <c r="L367" s="17">
        <f t="shared" si="125"/>
        <v>0.1875</v>
      </c>
    </row>
    <row r="368" spans="1:12">
      <c r="A368" s="416">
        <v>8</v>
      </c>
      <c r="B368" s="195" t="s">
        <v>1804</v>
      </c>
      <c r="C368" s="268">
        <v>101</v>
      </c>
      <c r="D368" s="268">
        <v>47</v>
      </c>
      <c r="E368" s="268">
        <v>97</v>
      </c>
      <c r="F368" s="268">
        <v>44</v>
      </c>
      <c r="G368" s="268">
        <v>85</v>
      </c>
      <c r="H368" s="268">
        <v>43</v>
      </c>
      <c r="I368" s="22">
        <f t="shared" si="140"/>
        <v>-12</v>
      </c>
      <c r="J368" s="144">
        <f t="shared" si="124"/>
        <v>-0.12371134020618557</v>
      </c>
      <c r="K368" s="22">
        <f t="shared" si="141"/>
        <v>-1</v>
      </c>
      <c r="L368" s="17">
        <f t="shared" si="125"/>
        <v>-2.2727272727272728E-2</v>
      </c>
    </row>
    <row r="369" spans="1:28">
      <c r="A369" s="416">
        <v>9</v>
      </c>
      <c r="B369" s="195" t="s">
        <v>1805</v>
      </c>
      <c r="C369" s="268">
        <v>74</v>
      </c>
      <c r="D369" s="268">
        <v>39</v>
      </c>
      <c r="E369" s="268">
        <v>55</v>
      </c>
      <c r="F369" s="268">
        <v>30</v>
      </c>
      <c r="G369" s="268">
        <v>49</v>
      </c>
      <c r="H369" s="268">
        <v>31</v>
      </c>
      <c r="I369" s="22">
        <f t="shared" si="140"/>
        <v>-6</v>
      </c>
      <c r="J369" s="144">
        <f t="shared" si="124"/>
        <v>-0.10909090909090909</v>
      </c>
      <c r="K369" s="22">
        <f t="shared" si="141"/>
        <v>1</v>
      </c>
      <c r="L369" s="17">
        <f t="shared" si="125"/>
        <v>3.3333333333333333E-2</v>
      </c>
    </row>
    <row r="370" spans="1:28">
      <c r="A370" s="416">
        <v>10</v>
      </c>
      <c r="B370" s="195" t="s">
        <v>1806</v>
      </c>
      <c r="C370" s="268">
        <v>261</v>
      </c>
      <c r="D370" s="268">
        <v>140</v>
      </c>
      <c r="E370" s="268">
        <v>220</v>
      </c>
      <c r="F370" s="268">
        <v>119</v>
      </c>
      <c r="G370" s="268">
        <v>194</v>
      </c>
      <c r="H370" s="268">
        <v>105</v>
      </c>
      <c r="I370" s="22">
        <f t="shared" si="140"/>
        <v>-26</v>
      </c>
      <c r="J370" s="144">
        <f t="shared" si="124"/>
        <v>-0.11818181818181818</v>
      </c>
      <c r="K370" s="22">
        <f t="shared" si="141"/>
        <v>-14</v>
      </c>
      <c r="L370" s="17">
        <f t="shared" si="125"/>
        <v>-0.11764705882352941</v>
      </c>
    </row>
    <row r="371" spans="1:28" s="270" customFormat="1">
      <c r="A371" s="564" t="s">
        <v>1540</v>
      </c>
      <c r="B371" s="564"/>
      <c r="C371" s="39">
        <f>SUM(C372:C379)</f>
        <v>2524</v>
      </c>
      <c r="D371" s="39">
        <f t="shared" ref="D371:K371" si="142">SUM(D372:D379)</f>
        <v>1339</v>
      </c>
      <c r="E371" s="39">
        <f t="shared" si="142"/>
        <v>2384</v>
      </c>
      <c r="F371" s="39">
        <f t="shared" si="142"/>
        <v>1250</v>
      </c>
      <c r="G371" s="39">
        <f t="shared" si="142"/>
        <v>2176</v>
      </c>
      <c r="H371" s="39">
        <f t="shared" si="142"/>
        <v>1165</v>
      </c>
      <c r="I371" s="39">
        <f t="shared" si="142"/>
        <v>-208</v>
      </c>
      <c r="J371" s="40">
        <f t="shared" ref="J371:J385" si="143">I371/E371</f>
        <v>-8.7248322147651006E-2</v>
      </c>
      <c r="K371" s="39">
        <f t="shared" si="142"/>
        <v>-85</v>
      </c>
      <c r="L371" s="40">
        <f t="shared" ref="L371:L385" si="144">K371/F371</f>
        <v>-6.8000000000000005E-2</v>
      </c>
    </row>
    <row r="372" spans="1:28">
      <c r="A372" s="416">
        <v>1</v>
      </c>
      <c r="B372" s="195" t="s">
        <v>1807</v>
      </c>
      <c r="C372" s="268">
        <v>1198</v>
      </c>
      <c r="D372" s="268">
        <v>645</v>
      </c>
      <c r="E372" s="268">
        <v>1113</v>
      </c>
      <c r="F372" s="268">
        <v>597</v>
      </c>
      <c r="G372" s="268">
        <v>1032</v>
      </c>
      <c r="H372" s="268">
        <v>565</v>
      </c>
      <c r="I372" s="22">
        <f t="shared" ref="I372:I379" si="145">G372-E372</f>
        <v>-81</v>
      </c>
      <c r="J372" s="144">
        <f t="shared" si="143"/>
        <v>-7.277628032345014E-2</v>
      </c>
      <c r="K372" s="22">
        <f t="shared" ref="K372:K379" si="146">H372-F372</f>
        <v>-32</v>
      </c>
      <c r="L372" s="17">
        <f t="shared" si="144"/>
        <v>-5.3601340033500838E-2</v>
      </c>
    </row>
    <row r="373" spans="1:28">
      <c r="A373" s="416">
        <v>2</v>
      </c>
      <c r="B373" s="195" t="s">
        <v>1808</v>
      </c>
      <c r="C373" s="268">
        <v>178</v>
      </c>
      <c r="D373" s="268">
        <v>101</v>
      </c>
      <c r="E373" s="268">
        <v>177</v>
      </c>
      <c r="F373" s="268">
        <v>91</v>
      </c>
      <c r="G373" s="268">
        <v>153</v>
      </c>
      <c r="H373" s="268">
        <v>87</v>
      </c>
      <c r="I373" s="22">
        <f t="shared" si="145"/>
        <v>-24</v>
      </c>
      <c r="J373" s="144">
        <f t="shared" si="143"/>
        <v>-0.13559322033898305</v>
      </c>
      <c r="K373" s="22">
        <f t="shared" si="146"/>
        <v>-4</v>
      </c>
      <c r="L373" s="17">
        <f t="shared" si="144"/>
        <v>-4.3956043956043959E-2</v>
      </c>
    </row>
    <row r="374" spans="1:28">
      <c r="A374" s="416">
        <v>3</v>
      </c>
      <c r="B374" s="195" t="s">
        <v>1809</v>
      </c>
      <c r="C374" s="268">
        <v>189</v>
      </c>
      <c r="D374" s="268">
        <v>108</v>
      </c>
      <c r="E374" s="268">
        <v>192</v>
      </c>
      <c r="F374" s="268">
        <v>105</v>
      </c>
      <c r="G374" s="268">
        <v>178</v>
      </c>
      <c r="H374" s="268">
        <v>105</v>
      </c>
      <c r="I374" s="22">
        <f t="shared" si="145"/>
        <v>-14</v>
      </c>
      <c r="J374" s="144">
        <f t="shared" si="143"/>
        <v>-7.2916666666666671E-2</v>
      </c>
      <c r="K374" s="22">
        <f t="shared" si="146"/>
        <v>0</v>
      </c>
      <c r="L374" s="17">
        <f t="shared" si="144"/>
        <v>0</v>
      </c>
    </row>
    <row r="375" spans="1:28">
      <c r="A375" s="416">
        <v>4</v>
      </c>
      <c r="B375" s="195" t="s">
        <v>1810</v>
      </c>
      <c r="C375" s="268">
        <v>171</v>
      </c>
      <c r="D375" s="268">
        <v>72</v>
      </c>
      <c r="E375" s="268">
        <v>155</v>
      </c>
      <c r="F375" s="268">
        <v>67</v>
      </c>
      <c r="G375" s="268">
        <v>142</v>
      </c>
      <c r="H375" s="268">
        <v>69</v>
      </c>
      <c r="I375" s="22">
        <f t="shared" si="145"/>
        <v>-13</v>
      </c>
      <c r="J375" s="144">
        <f t="shared" si="143"/>
        <v>-8.387096774193549E-2</v>
      </c>
      <c r="K375" s="22">
        <f t="shared" si="146"/>
        <v>2</v>
      </c>
      <c r="L375" s="17">
        <f t="shared" si="144"/>
        <v>2.9850746268656716E-2</v>
      </c>
    </row>
    <row r="376" spans="1:28">
      <c r="A376" s="416">
        <v>5</v>
      </c>
      <c r="B376" s="195" t="s">
        <v>1811</v>
      </c>
      <c r="C376" s="268">
        <v>146</v>
      </c>
      <c r="D376" s="268">
        <v>86</v>
      </c>
      <c r="E376" s="268">
        <v>144</v>
      </c>
      <c r="F376" s="268">
        <v>70</v>
      </c>
      <c r="G376" s="268">
        <v>134</v>
      </c>
      <c r="H376" s="268">
        <v>68</v>
      </c>
      <c r="I376" s="22">
        <f t="shared" si="145"/>
        <v>-10</v>
      </c>
      <c r="J376" s="144">
        <f t="shared" si="143"/>
        <v>-6.9444444444444448E-2</v>
      </c>
      <c r="K376" s="22">
        <f t="shared" si="146"/>
        <v>-2</v>
      </c>
      <c r="L376" s="17">
        <f t="shared" si="144"/>
        <v>-2.8571428571428571E-2</v>
      </c>
    </row>
    <row r="377" spans="1:28">
      <c r="A377" s="416">
        <v>6</v>
      </c>
      <c r="B377" s="195" t="s">
        <v>1812</v>
      </c>
      <c r="C377" s="268">
        <v>55</v>
      </c>
      <c r="D377" s="268">
        <v>25</v>
      </c>
      <c r="E377" s="268">
        <v>58</v>
      </c>
      <c r="F377" s="268">
        <v>29</v>
      </c>
      <c r="G377" s="268">
        <v>49</v>
      </c>
      <c r="H377" s="268">
        <v>27</v>
      </c>
      <c r="I377" s="22">
        <f t="shared" si="145"/>
        <v>-9</v>
      </c>
      <c r="J377" s="144">
        <f t="shared" si="143"/>
        <v>-0.15517241379310345</v>
      </c>
      <c r="K377" s="22">
        <f t="shared" si="146"/>
        <v>-2</v>
      </c>
      <c r="L377" s="17">
        <f t="shared" si="144"/>
        <v>-6.8965517241379309E-2</v>
      </c>
    </row>
    <row r="378" spans="1:28">
      <c r="A378" s="416">
        <v>7</v>
      </c>
      <c r="B378" s="195" t="s">
        <v>1813</v>
      </c>
      <c r="C378" s="268">
        <v>317</v>
      </c>
      <c r="D378" s="268">
        <v>162</v>
      </c>
      <c r="E378" s="268">
        <v>300</v>
      </c>
      <c r="F378" s="268">
        <v>158</v>
      </c>
      <c r="G378" s="268">
        <v>276</v>
      </c>
      <c r="H378" s="268">
        <v>134</v>
      </c>
      <c r="I378" s="22">
        <f t="shared" si="145"/>
        <v>-24</v>
      </c>
      <c r="J378" s="144">
        <f t="shared" si="143"/>
        <v>-0.08</v>
      </c>
      <c r="K378" s="22">
        <f t="shared" si="146"/>
        <v>-24</v>
      </c>
      <c r="L378" s="17">
        <f t="shared" si="144"/>
        <v>-0.15189873417721519</v>
      </c>
    </row>
    <row r="379" spans="1:28">
      <c r="A379" s="416">
        <v>8</v>
      </c>
      <c r="B379" s="195" t="s">
        <v>1814</v>
      </c>
      <c r="C379" s="268">
        <v>270</v>
      </c>
      <c r="D379" s="268">
        <v>140</v>
      </c>
      <c r="E379" s="268">
        <v>245</v>
      </c>
      <c r="F379" s="268">
        <v>133</v>
      </c>
      <c r="G379" s="268">
        <v>212</v>
      </c>
      <c r="H379" s="268">
        <v>110</v>
      </c>
      <c r="I379" s="22">
        <f t="shared" si="145"/>
        <v>-33</v>
      </c>
      <c r="J379" s="144">
        <f t="shared" si="143"/>
        <v>-0.13469387755102041</v>
      </c>
      <c r="K379" s="22">
        <f t="shared" si="146"/>
        <v>-23</v>
      </c>
      <c r="L379" s="17">
        <f t="shared" si="144"/>
        <v>-0.17293233082706766</v>
      </c>
    </row>
    <row r="380" spans="1:28" s="270" customFormat="1">
      <c r="A380" s="564" t="s">
        <v>1546</v>
      </c>
      <c r="B380" s="564"/>
      <c r="C380" s="39">
        <f>SUM(C381:C385)</f>
        <v>3152</v>
      </c>
      <c r="D380" s="39">
        <f t="shared" ref="D380:K380" si="147">SUM(D381:D385)</f>
        <v>1543</v>
      </c>
      <c r="E380" s="39">
        <f t="shared" si="147"/>
        <v>2945</v>
      </c>
      <c r="F380" s="39">
        <f t="shared" si="147"/>
        <v>1463</v>
      </c>
      <c r="G380" s="39">
        <f t="shared" si="147"/>
        <v>2784</v>
      </c>
      <c r="H380" s="39">
        <f t="shared" si="147"/>
        <v>1363</v>
      </c>
      <c r="I380" s="39">
        <f t="shared" si="147"/>
        <v>-161</v>
      </c>
      <c r="J380" s="40">
        <f t="shared" si="143"/>
        <v>-5.4668930390492358E-2</v>
      </c>
      <c r="K380" s="39">
        <f t="shared" si="147"/>
        <v>-100</v>
      </c>
      <c r="L380" s="40">
        <f t="shared" si="144"/>
        <v>-6.8352699931647304E-2</v>
      </c>
    </row>
    <row r="381" spans="1:28">
      <c r="A381" s="416">
        <v>1</v>
      </c>
      <c r="B381" s="195" t="s">
        <v>1815</v>
      </c>
      <c r="C381" s="268">
        <v>1696</v>
      </c>
      <c r="D381" s="268">
        <v>854</v>
      </c>
      <c r="E381" s="268">
        <v>1573</v>
      </c>
      <c r="F381" s="268">
        <v>794</v>
      </c>
      <c r="G381" s="268">
        <v>1488</v>
      </c>
      <c r="H381" s="268">
        <v>750</v>
      </c>
      <c r="I381" s="22">
        <f>G381-E381</f>
        <v>-85</v>
      </c>
      <c r="J381" s="144">
        <f t="shared" si="143"/>
        <v>-5.4036872218690399E-2</v>
      </c>
      <c r="K381" s="22">
        <f>H381-F381</f>
        <v>-44</v>
      </c>
      <c r="L381" s="17">
        <f t="shared" si="144"/>
        <v>-5.5415617128463476E-2</v>
      </c>
    </row>
    <row r="382" spans="1:28">
      <c r="A382" s="416">
        <v>2</v>
      </c>
      <c r="B382" s="195" t="s">
        <v>1816</v>
      </c>
      <c r="C382" s="268">
        <v>390</v>
      </c>
      <c r="D382" s="268">
        <v>209</v>
      </c>
      <c r="E382" s="268">
        <v>359</v>
      </c>
      <c r="F382" s="268">
        <v>197</v>
      </c>
      <c r="G382" s="268">
        <v>343</v>
      </c>
      <c r="H382" s="268">
        <v>172</v>
      </c>
      <c r="I382" s="22">
        <f>G382-E382</f>
        <v>-16</v>
      </c>
      <c r="J382" s="144">
        <f t="shared" si="143"/>
        <v>-4.456824512534819E-2</v>
      </c>
      <c r="K382" s="22">
        <f>H382-F382</f>
        <v>-25</v>
      </c>
      <c r="L382" s="17">
        <f t="shared" si="144"/>
        <v>-0.12690355329949238</v>
      </c>
      <c r="AB382" s="192" t="s">
        <v>1550</v>
      </c>
    </row>
    <row r="383" spans="1:28">
      <c r="A383" s="416">
        <v>3</v>
      </c>
      <c r="B383" s="195" t="s">
        <v>1817</v>
      </c>
      <c r="C383" s="268">
        <v>371</v>
      </c>
      <c r="D383" s="268">
        <v>170</v>
      </c>
      <c r="E383" s="268">
        <v>348</v>
      </c>
      <c r="F383" s="268">
        <v>168</v>
      </c>
      <c r="G383" s="268">
        <v>348</v>
      </c>
      <c r="H383" s="268">
        <v>173</v>
      </c>
      <c r="I383" s="22">
        <f>G383-E383</f>
        <v>0</v>
      </c>
      <c r="J383" s="144">
        <f t="shared" si="143"/>
        <v>0</v>
      </c>
      <c r="K383" s="22">
        <f>H383-F383</f>
        <v>5</v>
      </c>
      <c r="L383" s="17">
        <f t="shared" si="144"/>
        <v>2.976190476190476E-2</v>
      </c>
    </row>
    <row r="384" spans="1:28">
      <c r="A384" s="416">
        <v>4</v>
      </c>
      <c r="B384" s="195" t="s">
        <v>1818</v>
      </c>
      <c r="C384" s="268">
        <v>198</v>
      </c>
      <c r="D384" s="268">
        <v>88</v>
      </c>
      <c r="E384" s="268">
        <v>193</v>
      </c>
      <c r="F384" s="268">
        <v>86</v>
      </c>
      <c r="G384" s="268">
        <v>180</v>
      </c>
      <c r="H384" s="268">
        <v>80</v>
      </c>
      <c r="I384" s="22">
        <f>G384-E384</f>
        <v>-13</v>
      </c>
      <c r="J384" s="144">
        <f t="shared" si="143"/>
        <v>-6.7357512953367879E-2</v>
      </c>
      <c r="K384" s="22">
        <f>H384-F384</f>
        <v>-6</v>
      </c>
      <c r="L384" s="17">
        <f t="shared" si="144"/>
        <v>-6.9767441860465115E-2</v>
      </c>
    </row>
    <row r="385" spans="1:12">
      <c r="A385" s="416">
        <v>5</v>
      </c>
      <c r="B385" s="195" t="s">
        <v>1819</v>
      </c>
      <c r="C385" s="268">
        <v>497</v>
      </c>
      <c r="D385" s="268">
        <v>222</v>
      </c>
      <c r="E385" s="268">
        <v>472</v>
      </c>
      <c r="F385" s="268">
        <v>218</v>
      </c>
      <c r="G385" s="268">
        <v>425</v>
      </c>
      <c r="H385" s="268">
        <v>188</v>
      </c>
      <c r="I385" s="22">
        <f>G385-E385</f>
        <v>-47</v>
      </c>
      <c r="J385" s="144">
        <f t="shared" si="143"/>
        <v>-9.9576271186440676E-2</v>
      </c>
      <c r="K385" s="22">
        <f>H385-F385</f>
        <v>-30</v>
      </c>
      <c r="L385" s="17">
        <f t="shared" si="144"/>
        <v>-0.13761467889908258</v>
      </c>
    </row>
    <row r="386" spans="1:12">
      <c r="A386" s="197"/>
      <c r="B386" s="197"/>
      <c r="C386" s="198"/>
      <c r="D386" s="198"/>
      <c r="E386" s="198"/>
      <c r="F386" s="198"/>
    </row>
    <row r="387" spans="1:12" ht="42" customHeight="1">
      <c r="A387" s="567" t="s">
        <v>1547</v>
      </c>
      <c r="B387" s="568"/>
      <c r="C387" s="568"/>
      <c r="D387" s="568"/>
    </row>
  </sheetData>
  <mergeCells count="59">
    <mergeCell ref="A380:B380"/>
    <mergeCell ref="A387:D387"/>
    <mergeCell ref="A70:B70"/>
    <mergeCell ref="A78:B78"/>
    <mergeCell ref="A85:B85"/>
    <mergeCell ref="A92:B92"/>
    <mergeCell ref="A107:B107"/>
    <mergeCell ref="A108:B108"/>
    <mergeCell ref="A210:B210"/>
    <mergeCell ref="A359:B359"/>
    <mergeCell ref="A109:B109"/>
    <mergeCell ref="A371:B371"/>
    <mergeCell ref="A301:B301"/>
    <mergeCell ref="A360:B360"/>
    <mergeCell ref="A302:B302"/>
    <mergeCell ref="A218:B218"/>
    <mergeCell ref="A28:B28"/>
    <mergeCell ref="A34:B34"/>
    <mergeCell ref="A48:B48"/>
    <mergeCell ref="A143:B143"/>
    <mergeCell ref="A99:B99"/>
    <mergeCell ref="A71:B71"/>
    <mergeCell ref="A226:B226"/>
    <mergeCell ref="A233:B233"/>
    <mergeCell ref="A242:B242"/>
    <mergeCell ref="A257:B257"/>
    <mergeCell ref="A263:B263"/>
    <mergeCell ref="A349:B349"/>
    <mergeCell ref="A57:B57"/>
    <mergeCell ref="A203:B203"/>
    <mergeCell ref="A317:B317"/>
    <mergeCell ref="A324:B324"/>
    <mergeCell ref="A339:B339"/>
    <mergeCell ref="A211:B211"/>
    <mergeCell ref="A151:B151"/>
    <mergeCell ref="A158:B158"/>
    <mergeCell ref="A159:B159"/>
    <mergeCell ref="A170:B170"/>
    <mergeCell ref="A183:B183"/>
    <mergeCell ref="A195:B195"/>
    <mergeCell ref="A269:B269"/>
    <mergeCell ref="A270:B270"/>
    <mergeCell ref="A276:B276"/>
    <mergeCell ref="A27:B27"/>
    <mergeCell ref="A293:B293"/>
    <mergeCell ref="A130:B130"/>
    <mergeCell ref="A1:L1"/>
    <mergeCell ref="A2:L2"/>
    <mergeCell ref="C3:D3"/>
    <mergeCell ref="E3:F3"/>
    <mergeCell ref="G3:H3"/>
    <mergeCell ref="I3:J3"/>
    <mergeCell ref="K3:L3"/>
    <mergeCell ref="A4:B4"/>
    <mergeCell ref="A5:B5"/>
    <mergeCell ref="A6:B6"/>
    <mergeCell ref="A7:B7"/>
    <mergeCell ref="A119:B119"/>
    <mergeCell ref="A8:B8"/>
  </mergeCells>
  <printOptions horizontalCentered="1" verticalCentered="1"/>
  <pageMargins left="0.78740157480314965" right="0.39370078740157483" top="0.59055118110236227" bottom="0.59055118110236227" header="0" footer="0"/>
  <pageSetup paperSize="9" scale="70" orientation="portrait" horizontalDpi="300" verticalDpi="300" r:id="rId1"/>
  <headerFooter alignWithMargins="0"/>
  <rowBreaks count="5" manualBreakCount="5">
    <brk id="169" max="16383" man="1"/>
    <brk id="292" max="16383" man="1"/>
    <brk id="300" max="16383" man="1"/>
    <brk id="27" max="16383" man="1"/>
    <brk id="98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view="pageBreakPreview" topLeftCell="A7" zoomScale="75" zoomScaleNormal="100" zoomScaleSheetLayoutView="75" workbookViewId="0">
      <selection activeCell="S16" sqref="S16"/>
    </sheetView>
  </sheetViews>
  <sheetFormatPr defaultRowHeight="12.75"/>
  <cols>
    <col min="1" max="1" width="3.7109375" style="106" customWidth="1"/>
    <col min="2" max="2" width="51.85546875" style="99" customWidth="1"/>
    <col min="3" max="3" width="16.140625" style="99" customWidth="1"/>
    <col min="4" max="4" width="16.28515625" style="81" customWidth="1"/>
    <col min="5" max="5" width="21.85546875" style="81" customWidth="1"/>
    <col min="6" max="6" width="17" style="99" customWidth="1"/>
    <col min="7" max="256" width="9.140625" style="99"/>
    <col min="257" max="257" width="3.7109375" style="99" customWidth="1"/>
    <col min="258" max="258" width="51.85546875" style="99" customWidth="1"/>
    <col min="259" max="259" width="21.42578125" style="99" customWidth="1"/>
    <col min="260" max="260" width="23" style="99" customWidth="1"/>
    <col min="261" max="261" width="20.140625" style="99" customWidth="1"/>
    <col min="262" max="262" width="17" style="99" customWidth="1"/>
    <col min="263" max="512" width="9.140625" style="99"/>
    <col min="513" max="513" width="3.7109375" style="99" customWidth="1"/>
    <col min="514" max="514" width="51.85546875" style="99" customWidth="1"/>
    <col min="515" max="515" width="21.42578125" style="99" customWidth="1"/>
    <col min="516" max="516" width="23" style="99" customWidth="1"/>
    <col min="517" max="517" width="20.140625" style="99" customWidth="1"/>
    <col min="518" max="518" width="17" style="99" customWidth="1"/>
    <col min="519" max="768" width="9.140625" style="99"/>
    <col min="769" max="769" width="3.7109375" style="99" customWidth="1"/>
    <col min="770" max="770" width="51.85546875" style="99" customWidth="1"/>
    <col min="771" max="771" width="21.42578125" style="99" customWidth="1"/>
    <col min="772" max="772" width="23" style="99" customWidth="1"/>
    <col min="773" max="773" width="20.140625" style="99" customWidth="1"/>
    <col min="774" max="774" width="17" style="99" customWidth="1"/>
    <col min="775" max="1024" width="9.140625" style="99"/>
    <col min="1025" max="1025" width="3.7109375" style="99" customWidth="1"/>
    <col min="1026" max="1026" width="51.85546875" style="99" customWidth="1"/>
    <col min="1027" max="1027" width="21.42578125" style="99" customWidth="1"/>
    <col min="1028" max="1028" width="23" style="99" customWidth="1"/>
    <col min="1029" max="1029" width="20.140625" style="99" customWidth="1"/>
    <col min="1030" max="1030" width="17" style="99" customWidth="1"/>
    <col min="1031" max="1280" width="9.140625" style="99"/>
    <col min="1281" max="1281" width="3.7109375" style="99" customWidth="1"/>
    <col min="1282" max="1282" width="51.85546875" style="99" customWidth="1"/>
    <col min="1283" max="1283" width="21.42578125" style="99" customWidth="1"/>
    <col min="1284" max="1284" width="23" style="99" customWidth="1"/>
    <col min="1285" max="1285" width="20.140625" style="99" customWidth="1"/>
    <col min="1286" max="1286" width="17" style="99" customWidth="1"/>
    <col min="1287" max="1536" width="9.140625" style="99"/>
    <col min="1537" max="1537" width="3.7109375" style="99" customWidth="1"/>
    <col min="1538" max="1538" width="51.85546875" style="99" customWidth="1"/>
    <col min="1539" max="1539" width="21.42578125" style="99" customWidth="1"/>
    <col min="1540" max="1540" width="23" style="99" customWidth="1"/>
    <col min="1541" max="1541" width="20.140625" style="99" customWidth="1"/>
    <col min="1542" max="1542" width="17" style="99" customWidth="1"/>
    <col min="1543" max="1792" width="9.140625" style="99"/>
    <col min="1793" max="1793" width="3.7109375" style="99" customWidth="1"/>
    <col min="1794" max="1794" width="51.85546875" style="99" customWidth="1"/>
    <col min="1795" max="1795" width="21.42578125" style="99" customWidth="1"/>
    <col min="1796" max="1796" width="23" style="99" customWidth="1"/>
    <col min="1797" max="1797" width="20.140625" style="99" customWidth="1"/>
    <col min="1798" max="1798" width="17" style="99" customWidth="1"/>
    <col min="1799" max="2048" width="9.140625" style="99"/>
    <col min="2049" max="2049" width="3.7109375" style="99" customWidth="1"/>
    <col min="2050" max="2050" width="51.85546875" style="99" customWidth="1"/>
    <col min="2051" max="2051" width="21.42578125" style="99" customWidth="1"/>
    <col min="2052" max="2052" width="23" style="99" customWidth="1"/>
    <col min="2053" max="2053" width="20.140625" style="99" customWidth="1"/>
    <col min="2054" max="2054" width="17" style="99" customWidth="1"/>
    <col min="2055" max="2304" width="9.140625" style="99"/>
    <col min="2305" max="2305" width="3.7109375" style="99" customWidth="1"/>
    <col min="2306" max="2306" width="51.85546875" style="99" customWidth="1"/>
    <col min="2307" max="2307" width="21.42578125" style="99" customWidth="1"/>
    <col min="2308" max="2308" width="23" style="99" customWidth="1"/>
    <col min="2309" max="2309" width="20.140625" style="99" customWidth="1"/>
    <col min="2310" max="2310" width="17" style="99" customWidth="1"/>
    <col min="2311" max="2560" width="9.140625" style="99"/>
    <col min="2561" max="2561" width="3.7109375" style="99" customWidth="1"/>
    <col min="2562" max="2562" width="51.85546875" style="99" customWidth="1"/>
    <col min="2563" max="2563" width="21.42578125" style="99" customWidth="1"/>
    <col min="2564" max="2564" width="23" style="99" customWidth="1"/>
    <col min="2565" max="2565" width="20.140625" style="99" customWidth="1"/>
    <col min="2566" max="2566" width="17" style="99" customWidth="1"/>
    <col min="2567" max="2816" width="9.140625" style="99"/>
    <col min="2817" max="2817" width="3.7109375" style="99" customWidth="1"/>
    <col min="2818" max="2818" width="51.85546875" style="99" customWidth="1"/>
    <col min="2819" max="2819" width="21.42578125" style="99" customWidth="1"/>
    <col min="2820" max="2820" width="23" style="99" customWidth="1"/>
    <col min="2821" max="2821" width="20.140625" style="99" customWidth="1"/>
    <col min="2822" max="2822" width="17" style="99" customWidth="1"/>
    <col min="2823" max="3072" width="9.140625" style="99"/>
    <col min="3073" max="3073" width="3.7109375" style="99" customWidth="1"/>
    <col min="3074" max="3074" width="51.85546875" style="99" customWidth="1"/>
    <col min="3075" max="3075" width="21.42578125" style="99" customWidth="1"/>
    <col min="3076" max="3076" width="23" style="99" customWidth="1"/>
    <col min="3077" max="3077" width="20.140625" style="99" customWidth="1"/>
    <col min="3078" max="3078" width="17" style="99" customWidth="1"/>
    <col min="3079" max="3328" width="9.140625" style="99"/>
    <col min="3329" max="3329" width="3.7109375" style="99" customWidth="1"/>
    <col min="3330" max="3330" width="51.85546875" style="99" customWidth="1"/>
    <col min="3331" max="3331" width="21.42578125" style="99" customWidth="1"/>
    <col min="3332" max="3332" width="23" style="99" customWidth="1"/>
    <col min="3333" max="3333" width="20.140625" style="99" customWidth="1"/>
    <col min="3334" max="3334" width="17" style="99" customWidth="1"/>
    <col min="3335" max="3584" width="9.140625" style="99"/>
    <col min="3585" max="3585" width="3.7109375" style="99" customWidth="1"/>
    <col min="3586" max="3586" width="51.85546875" style="99" customWidth="1"/>
    <col min="3587" max="3587" width="21.42578125" style="99" customWidth="1"/>
    <col min="3588" max="3588" width="23" style="99" customWidth="1"/>
    <col min="3589" max="3589" width="20.140625" style="99" customWidth="1"/>
    <col min="3590" max="3590" width="17" style="99" customWidth="1"/>
    <col min="3591" max="3840" width="9.140625" style="99"/>
    <col min="3841" max="3841" width="3.7109375" style="99" customWidth="1"/>
    <col min="3842" max="3842" width="51.85546875" style="99" customWidth="1"/>
    <col min="3843" max="3843" width="21.42578125" style="99" customWidth="1"/>
    <col min="3844" max="3844" width="23" style="99" customWidth="1"/>
    <col min="3845" max="3845" width="20.140625" style="99" customWidth="1"/>
    <col min="3846" max="3846" width="17" style="99" customWidth="1"/>
    <col min="3847" max="4096" width="9.140625" style="99"/>
    <col min="4097" max="4097" width="3.7109375" style="99" customWidth="1"/>
    <col min="4098" max="4098" width="51.85546875" style="99" customWidth="1"/>
    <col min="4099" max="4099" width="21.42578125" style="99" customWidth="1"/>
    <col min="4100" max="4100" width="23" style="99" customWidth="1"/>
    <col min="4101" max="4101" width="20.140625" style="99" customWidth="1"/>
    <col min="4102" max="4102" width="17" style="99" customWidth="1"/>
    <col min="4103" max="4352" width="9.140625" style="99"/>
    <col min="4353" max="4353" width="3.7109375" style="99" customWidth="1"/>
    <col min="4354" max="4354" width="51.85546875" style="99" customWidth="1"/>
    <col min="4355" max="4355" width="21.42578125" style="99" customWidth="1"/>
    <col min="4356" max="4356" width="23" style="99" customWidth="1"/>
    <col min="4357" max="4357" width="20.140625" style="99" customWidth="1"/>
    <col min="4358" max="4358" width="17" style="99" customWidth="1"/>
    <col min="4359" max="4608" width="9.140625" style="99"/>
    <col min="4609" max="4609" width="3.7109375" style="99" customWidth="1"/>
    <col min="4610" max="4610" width="51.85546875" style="99" customWidth="1"/>
    <col min="4611" max="4611" width="21.42578125" style="99" customWidth="1"/>
    <col min="4612" max="4612" width="23" style="99" customWidth="1"/>
    <col min="4613" max="4613" width="20.140625" style="99" customWidth="1"/>
    <col min="4614" max="4614" width="17" style="99" customWidth="1"/>
    <col min="4615" max="4864" width="9.140625" style="99"/>
    <col min="4865" max="4865" width="3.7109375" style="99" customWidth="1"/>
    <col min="4866" max="4866" width="51.85546875" style="99" customWidth="1"/>
    <col min="4867" max="4867" width="21.42578125" style="99" customWidth="1"/>
    <col min="4868" max="4868" width="23" style="99" customWidth="1"/>
    <col min="4869" max="4869" width="20.140625" style="99" customWidth="1"/>
    <col min="4870" max="4870" width="17" style="99" customWidth="1"/>
    <col min="4871" max="5120" width="9.140625" style="99"/>
    <col min="5121" max="5121" width="3.7109375" style="99" customWidth="1"/>
    <col min="5122" max="5122" width="51.85546875" style="99" customWidth="1"/>
    <col min="5123" max="5123" width="21.42578125" style="99" customWidth="1"/>
    <col min="5124" max="5124" width="23" style="99" customWidth="1"/>
    <col min="5125" max="5125" width="20.140625" style="99" customWidth="1"/>
    <col min="5126" max="5126" width="17" style="99" customWidth="1"/>
    <col min="5127" max="5376" width="9.140625" style="99"/>
    <col min="5377" max="5377" width="3.7109375" style="99" customWidth="1"/>
    <col min="5378" max="5378" width="51.85546875" style="99" customWidth="1"/>
    <col min="5379" max="5379" width="21.42578125" style="99" customWidth="1"/>
    <col min="5380" max="5380" width="23" style="99" customWidth="1"/>
    <col min="5381" max="5381" width="20.140625" style="99" customWidth="1"/>
    <col min="5382" max="5382" width="17" style="99" customWidth="1"/>
    <col min="5383" max="5632" width="9.140625" style="99"/>
    <col min="5633" max="5633" width="3.7109375" style="99" customWidth="1"/>
    <col min="5634" max="5634" width="51.85546875" style="99" customWidth="1"/>
    <col min="5635" max="5635" width="21.42578125" style="99" customWidth="1"/>
    <col min="5636" max="5636" width="23" style="99" customWidth="1"/>
    <col min="5637" max="5637" width="20.140625" style="99" customWidth="1"/>
    <col min="5638" max="5638" width="17" style="99" customWidth="1"/>
    <col min="5639" max="5888" width="9.140625" style="99"/>
    <col min="5889" max="5889" width="3.7109375" style="99" customWidth="1"/>
    <col min="5890" max="5890" width="51.85546875" style="99" customWidth="1"/>
    <col min="5891" max="5891" width="21.42578125" style="99" customWidth="1"/>
    <col min="5892" max="5892" width="23" style="99" customWidth="1"/>
    <col min="5893" max="5893" width="20.140625" style="99" customWidth="1"/>
    <col min="5894" max="5894" width="17" style="99" customWidth="1"/>
    <col min="5895" max="6144" width="9.140625" style="99"/>
    <col min="6145" max="6145" width="3.7109375" style="99" customWidth="1"/>
    <col min="6146" max="6146" width="51.85546875" style="99" customWidth="1"/>
    <col min="6147" max="6147" width="21.42578125" style="99" customWidth="1"/>
    <col min="6148" max="6148" width="23" style="99" customWidth="1"/>
    <col min="6149" max="6149" width="20.140625" style="99" customWidth="1"/>
    <col min="6150" max="6150" width="17" style="99" customWidth="1"/>
    <col min="6151" max="6400" width="9.140625" style="99"/>
    <col min="6401" max="6401" width="3.7109375" style="99" customWidth="1"/>
    <col min="6402" max="6402" width="51.85546875" style="99" customWidth="1"/>
    <col min="6403" max="6403" width="21.42578125" style="99" customWidth="1"/>
    <col min="6404" max="6404" width="23" style="99" customWidth="1"/>
    <col min="6405" max="6405" width="20.140625" style="99" customWidth="1"/>
    <col min="6406" max="6406" width="17" style="99" customWidth="1"/>
    <col min="6407" max="6656" width="9.140625" style="99"/>
    <col min="6657" max="6657" width="3.7109375" style="99" customWidth="1"/>
    <col min="6658" max="6658" width="51.85546875" style="99" customWidth="1"/>
    <col min="6659" max="6659" width="21.42578125" style="99" customWidth="1"/>
    <col min="6660" max="6660" width="23" style="99" customWidth="1"/>
    <col min="6661" max="6661" width="20.140625" style="99" customWidth="1"/>
    <col min="6662" max="6662" width="17" style="99" customWidth="1"/>
    <col min="6663" max="6912" width="9.140625" style="99"/>
    <col min="6913" max="6913" width="3.7109375" style="99" customWidth="1"/>
    <col min="6914" max="6914" width="51.85546875" style="99" customWidth="1"/>
    <col min="6915" max="6915" width="21.42578125" style="99" customWidth="1"/>
    <col min="6916" max="6916" width="23" style="99" customWidth="1"/>
    <col min="6917" max="6917" width="20.140625" style="99" customWidth="1"/>
    <col min="6918" max="6918" width="17" style="99" customWidth="1"/>
    <col min="6919" max="7168" width="9.140625" style="99"/>
    <col min="7169" max="7169" width="3.7109375" style="99" customWidth="1"/>
    <col min="7170" max="7170" width="51.85546875" style="99" customWidth="1"/>
    <col min="7171" max="7171" width="21.42578125" style="99" customWidth="1"/>
    <col min="7172" max="7172" width="23" style="99" customWidth="1"/>
    <col min="7173" max="7173" width="20.140625" style="99" customWidth="1"/>
    <col min="7174" max="7174" width="17" style="99" customWidth="1"/>
    <col min="7175" max="7424" width="9.140625" style="99"/>
    <col min="7425" max="7425" width="3.7109375" style="99" customWidth="1"/>
    <col min="7426" max="7426" width="51.85546875" style="99" customWidth="1"/>
    <col min="7427" max="7427" width="21.42578125" style="99" customWidth="1"/>
    <col min="7428" max="7428" width="23" style="99" customWidth="1"/>
    <col min="7429" max="7429" width="20.140625" style="99" customWidth="1"/>
    <col min="7430" max="7430" width="17" style="99" customWidth="1"/>
    <col min="7431" max="7680" width="9.140625" style="99"/>
    <col min="7681" max="7681" width="3.7109375" style="99" customWidth="1"/>
    <col min="7682" max="7682" width="51.85546875" style="99" customWidth="1"/>
    <col min="7683" max="7683" width="21.42578125" style="99" customWidth="1"/>
    <col min="7684" max="7684" width="23" style="99" customWidth="1"/>
    <col min="7685" max="7685" width="20.140625" style="99" customWidth="1"/>
    <col min="7686" max="7686" width="17" style="99" customWidth="1"/>
    <col min="7687" max="7936" width="9.140625" style="99"/>
    <col min="7937" max="7937" width="3.7109375" style="99" customWidth="1"/>
    <col min="7938" max="7938" width="51.85546875" style="99" customWidth="1"/>
    <col min="7939" max="7939" width="21.42578125" style="99" customWidth="1"/>
    <col min="7940" max="7940" width="23" style="99" customWidth="1"/>
    <col min="7941" max="7941" width="20.140625" style="99" customWidth="1"/>
    <col min="7942" max="7942" width="17" style="99" customWidth="1"/>
    <col min="7943" max="8192" width="9.140625" style="99"/>
    <col min="8193" max="8193" width="3.7109375" style="99" customWidth="1"/>
    <col min="8194" max="8194" width="51.85546875" style="99" customWidth="1"/>
    <col min="8195" max="8195" width="21.42578125" style="99" customWidth="1"/>
    <col min="8196" max="8196" width="23" style="99" customWidth="1"/>
    <col min="8197" max="8197" width="20.140625" style="99" customWidth="1"/>
    <col min="8198" max="8198" width="17" style="99" customWidth="1"/>
    <col min="8199" max="8448" width="9.140625" style="99"/>
    <col min="8449" max="8449" width="3.7109375" style="99" customWidth="1"/>
    <col min="8450" max="8450" width="51.85546875" style="99" customWidth="1"/>
    <col min="8451" max="8451" width="21.42578125" style="99" customWidth="1"/>
    <col min="8452" max="8452" width="23" style="99" customWidth="1"/>
    <col min="8453" max="8453" width="20.140625" style="99" customWidth="1"/>
    <col min="8454" max="8454" width="17" style="99" customWidth="1"/>
    <col min="8455" max="8704" width="9.140625" style="99"/>
    <col min="8705" max="8705" width="3.7109375" style="99" customWidth="1"/>
    <col min="8706" max="8706" width="51.85546875" style="99" customWidth="1"/>
    <col min="8707" max="8707" width="21.42578125" style="99" customWidth="1"/>
    <col min="8708" max="8708" width="23" style="99" customWidth="1"/>
    <col min="8709" max="8709" width="20.140625" style="99" customWidth="1"/>
    <col min="8710" max="8710" width="17" style="99" customWidth="1"/>
    <col min="8711" max="8960" width="9.140625" style="99"/>
    <col min="8961" max="8961" width="3.7109375" style="99" customWidth="1"/>
    <col min="8962" max="8962" width="51.85546875" style="99" customWidth="1"/>
    <col min="8963" max="8963" width="21.42578125" style="99" customWidth="1"/>
    <col min="8964" max="8964" width="23" style="99" customWidth="1"/>
    <col min="8965" max="8965" width="20.140625" style="99" customWidth="1"/>
    <col min="8966" max="8966" width="17" style="99" customWidth="1"/>
    <col min="8967" max="9216" width="9.140625" style="99"/>
    <col min="9217" max="9217" width="3.7109375" style="99" customWidth="1"/>
    <col min="9218" max="9218" width="51.85546875" style="99" customWidth="1"/>
    <col min="9219" max="9219" width="21.42578125" style="99" customWidth="1"/>
    <col min="9220" max="9220" width="23" style="99" customWidth="1"/>
    <col min="9221" max="9221" width="20.140625" style="99" customWidth="1"/>
    <col min="9222" max="9222" width="17" style="99" customWidth="1"/>
    <col min="9223" max="9472" width="9.140625" style="99"/>
    <col min="9473" max="9473" width="3.7109375" style="99" customWidth="1"/>
    <col min="9474" max="9474" width="51.85546875" style="99" customWidth="1"/>
    <col min="9475" max="9475" width="21.42578125" style="99" customWidth="1"/>
    <col min="9476" max="9476" width="23" style="99" customWidth="1"/>
    <col min="9477" max="9477" width="20.140625" style="99" customWidth="1"/>
    <col min="9478" max="9478" width="17" style="99" customWidth="1"/>
    <col min="9479" max="9728" width="9.140625" style="99"/>
    <col min="9729" max="9729" width="3.7109375" style="99" customWidth="1"/>
    <col min="9730" max="9730" width="51.85546875" style="99" customWidth="1"/>
    <col min="9731" max="9731" width="21.42578125" style="99" customWidth="1"/>
    <col min="9732" max="9732" width="23" style="99" customWidth="1"/>
    <col min="9733" max="9733" width="20.140625" style="99" customWidth="1"/>
    <col min="9734" max="9734" width="17" style="99" customWidth="1"/>
    <col min="9735" max="9984" width="9.140625" style="99"/>
    <col min="9985" max="9985" width="3.7109375" style="99" customWidth="1"/>
    <col min="9986" max="9986" width="51.85546875" style="99" customWidth="1"/>
    <col min="9987" max="9987" width="21.42578125" style="99" customWidth="1"/>
    <col min="9988" max="9988" width="23" style="99" customWidth="1"/>
    <col min="9989" max="9989" width="20.140625" style="99" customWidth="1"/>
    <col min="9990" max="9990" width="17" style="99" customWidth="1"/>
    <col min="9991" max="10240" width="9.140625" style="99"/>
    <col min="10241" max="10241" width="3.7109375" style="99" customWidth="1"/>
    <col min="10242" max="10242" width="51.85546875" style="99" customWidth="1"/>
    <col min="10243" max="10243" width="21.42578125" style="99" customWidth="1"/>
    <col min="10244" max="10244" width="23" style="99" customWidth="1"/>
    <col min="10245" max="10245" width="20.140625" style="99" customWidth="1"/>
    <col min="10246" max="10246" width="17" style="99" customWidth="1"/>
    <col min="10247" max="10496" width="9.140625" style="99"/>
    <col min="10497" max="10497" width="3.7109375" style="99" customWidth="1"/>
    <col min="10498" max="10498" width="51.85546875" style="99" customWidth="1"/>
    <col min="10499" max="10499" width="21.42578125" style="99" customWidth="1"/>
    <col min="10500" max="10500" width="23" style="99" customWidth="1"/>
    <col min="10501" max="10501" width="20.140625" style="99" customWidth="1"/>
    <col min="10502" max="10502" width="17" style="99" customWidth="1"/>
    <col min="10503" max="10752" width="9.140625" style="99"/>
    <col min="10753" max="10753" width="3.7109375" style="99" customWidth="1"/>
    <col min="10754" max="10754" width="51.85546875" style="99" customWidth="1"/>
    <col min="10755" max="10755" width="21.42578125" style="99" customWidth="1"/>
    <col min="10756" max="10756" width="23" style="99" customWidth="1"/>
    <col min="10757" max="10757" width="20.140625" style="99" customWidth="1"/>
    <col min="10758" max="10758" width="17" style="99" customWidth="1"/>
    <col min="10759" max="11008" width="9.140625" style="99"/>
    <col min="11009" max="11009" width="3.7109375" style="99" customWidth="1"/>
    <col min="11010" max="11010" width="51.85546875" style="99" customWidth="1"/>
    <col min="11011" max="11011" width="21.42578125" style="99" customWidth="1"/>
    <col min="11012" max="11012" width="23" style="99" customWidth="1"/>
    <col min="11013" max="11013" width="20.140625" style="99" customWidth="1"/>
    <col min="11014" max="11014" width="17" style="99" customWidth="1"/>
    <col min="11015" max="11264" width="9.140625" style="99"/>
    <col min="11265" max="11265" width="3.7109375" style="99" customWidth="1"/>
    <col min="11266" max="11266" width="51.85546875" style="99" customWidth="1"/>
    <col min="11267" max="11267" width="21.42578125" style="99" customWidth="1"/>
    <col min="11268" max="11268" width="23" style="99" customWidth="1"/>
    <col min="11269" max="11269" width="20.140625" style="99" customWidth="1"/>
    <col min="11270" max="11270" width="17" style="99" customWidth="1"/>
    <col min="11271" max="11520" width="9.140625" style="99"/>
    <col min="11521" max="11521" width="3.7109375" style="99" customWidth="1"/>
    <col min="11522" max="11522" width="51.85546875" style="99" customWidth="1"/>
    <col min="11523" max="11523" width="21.42578125" style="99" customWidth="1"/>
    <col min="11524" max="11524" width="23" style="99" customWidth="1"/>
    <col min="11525" max="11525" width="20.140625" style="99" customWidth="1"/>
    <col min="11526" max="11526" width="17" style="99" customWidth="1"/>
    <col min="11527" max="11776" width="9.140625" style="99"/>
    <col min="11777" max="11777" width="3.7109375" style="99" customWidth="1"/>
    <col min="11778" max="11778" width="51.85546875" style="99" customWidth="1"/>
    <col min="11779" max="11779" width="21.42578125" style="99" customWidth="1"/>
    <col min="11780" max="11780" width="23" style="99" customWidth="1"/>
    <col min="11781" max="11781" width="20.140625" style="99" customWidth="1"/>
    <col min="11782" max="11782" width="17" style="99" customWidth="1"/>
    <col min="11783" max="12032" width="9.140625" style="99"/>
    <col min="12033" max="12033" width="3.7109375" style="99" customWidth="1"/>
    <col min="12034" max="12034" width="51.85546875" style="99" customWidth="1"/>
    <col min="12035" max="12035" width="21.42578125" style="99" customWidth="1"/>
    <col min="12036" max="12036" width="23" style="99" customWidth="1"/>
    <col min="12037" max="12037" width="20.140625" style="99" customWidth="1"/>
    <col min="12038" max="12038" width="17" style="99" customWidth="1"/>
    <col min="12039" max="12288" width="9.140625" style="99"/>
    <col min="12289" max="12289" width="3.7109375" style="99" customWidth="1"/>
    <col min="12290" max="12290" width="51.85546875" style="99" customWidth="1"/>
    <col min="12291" max="12291" width="21.42578125" style="99" customWidth="1"/>
    <col min="12292" max="12292" width="23" style="99" customWidth="1"/>
    <col min="12293" max="12293" width="20.140625" style="99" customWidth="1"/>
    <col min="12294" max="12294" width="17" style="99" customWidth="1"/>
    <col min="12295" max="12544" width="9.140625" style="99"/>
    <col min="12545" max="12545" width="3.7109375" style="99" customWidth="1"/>
    <col min="12546" max="12546" width="51.85546875" style="99" customWidth="1"/>
    <col min="12547" max="12547" width="21.42578125" style="99" customWidth="1"/>
    <col min="12548" max="12548" width="23" style="99" customWidth="1"/>
    <col min="12549" max="12549" width="20.140625" style="99" customWidth="1"/>
    <col min="12550" max="12550" width="17" style="99" customWidth="1"/>
    <col min="12551" max="12800" width="9.140625" style="99"/>
    <col min="12801" max="12801" width="3.7109375" style="99" customWidth="1"/>
    <col min="12802" max="12802" width="51.85546875" style="99" customWidth="1"/>
    <col min="12803" max="12803" width="21.42578125" style="99" customWidth="1"/>
    <col min="12804" max="12804" width="23" style="99" customWidth="1"/>
    <col min="12805" max="12805" width="20.140625" style="99" customWidth="1"/>
    <col min="12806" max="12806" width="17" style="99" customWidth="1"/>
    <col min="12807" max="13056" width="9.140625" style="99"/>
    <col min="13057" max="13057" width="3.7109375" style="99" customWidth="1"/>
    <col min="13058" max="13058" width="51.85546875" style="99" customWidth="1"/>
    <col min="13059" max="13059" width="21.42578125" style="99" customWidth="1"/>
    <col min="13060" max="13060" width="23" style="99" customWidth="1"/>
    <col min="13061" max="13061" width="20.140625" style="99" customWidth="1"/>
    <col min="13062" max="13062" width="17" style="99" customWidth="1"/>
    <col min="13063" max="13312" width="9.140625" style="99"/>
    <col min="13313" max="13313" width="3.7109375" style="99" customWidth="1"/>
    <col min="13314" max="13314" width="51.85546875" style="99" customWidth="1"/>
    <col min="13315" max="13315" width="21.42578125" style="99" customWidth="1"/>
    <col min="13316" max="13316" width="23" style="99" customWidth="1"/>
    <col min="13317" max="13317" width="20.140625" style="99" customWidth="1"/>
    <col min="13318" max="13318" width="17" style="99" customWidth="1"/>
    <col min="13319" max="13568" width="9.140625" style="99"/>
    <col min="13569" max="13569" width="3.7109375" style="99" customWidth="1"/>
    <col min="13570" max="13570" width="51.85546875" style="99" customWidth="1"/>
    <col min="13571" max="13571" width="21.42578125" style="99" customWidth="1"/>
    <col min="13572" max="13572" width="23" style="99" customWidth="1"/>
    <col min="13573" max="13573" width="20.140625" style="99" customWidth="1"/>
    <col min="13574" max="13574" width="17" style="99" customWidth="1"/>
    <col min="13575" max="13824" width="9.140625" style="99"/>
    <col min="13825" max="13825" width="3.7109375" style="99" customWidth="1"/>
    <col min="13826" max="13826" width="51.85546875" style="99" customWidth="1"/>
    <col min="13827" max="13827" width="21.42578125" style="99" customWidth="1"/>
    <col min="13828" max="13828" width="23" style="99" customWidth="1"/>
    <col min="13829" max="13829" width="20.140625" style="99" customWidth="1"/>
    <col min="13830" max="13830" width="17" style="99" customWidth="1"/>
    <col min="13831" max="14080" width="9.140625" style="99"/>
    <col min="14081" max="14081" width="3.7109375" style="99" customWidth="1"/>
    <col min="14082" max="14082" width="51.85546875" style="99" customWidth="1"/>
    <col min="14083" max="14083" width="21.42578125" style="99" customWidth="1"/>
    <col min="14084" max="14084" width="23" style="99" customWidth="1"/>
    <col min="14085" max="14085" width="20.140625" style="99" customWidth="1"/>
    <col min="14086" max="14086" width="17" style="99" customWidth="1"/>
    <col min="14087" max="14336" width="9.140625" style="99"/>
    <col min="14337" max="14337" width="3.7109375" style="99" customWidth="1"/>
    <col min="14338" max="14338" width="51.85546875" style="99" customWidth="1"/>
    <col min="14339" max="14339" width="21.42578125" style="99" customWidth="1"/>
    <col min="14340" max="14340" width="23" style="99" customWidth="1"/>
    <col min="14341" max="14341" width="20.140625" style="99" customWidth="1"/>
    <col min="14342" max="14342" width="17" style="99" customWidth="1"/>
    <col min="14343" max="14592" width="9.140625" style="99"/>
    <col min="14593" max="14593" width="3.7109375" style="99" customWidth="1"/>
    <col min="14594" max="14594" width="51.85546875" style="99" customWidth="1"/>
    <col min="14595" max="14595" width="21.42578125" style="99" customWidth="1"/>
    <col min="14596" max="14596" width="23" style="99" customWidth="1"/>
    <col min="14597" max="14597" width="20.140625" style="99" customWidth="1"/>
    <col min="14598" max="14598" width="17" style="99" customWidth="1"/>
    <col min="14599" max="14848" width="9.140625" style="99"/>
    <col min="14849" max="14849" width="3.7109375" style="99" customWidth="1"/>
    <col min="14850" max="14850" width="51.85546875" style="99" customWidth="1"/>
    <col min="14851" max="14851" width="21.42578125" style="99" customWidth="1"/>
    <col min="14852" max="14852" width="23" style="99" customWidth="1"/>
    <col min="14853" max="14853" width="20.140625" style="99" customWidth="1"/>
    <col min="14854" max="14854" width="17" style="99" customWidth="1"/>
    <col min="14855" max="15104" width="9.140625" style="99"/>
    <col min="15105" max="15105" width="3.7109375" style="99" customWidth="1"/>
    <col min="15106" max="15106" width="51.85546875" style="99" customWidth="1"/>
    <col min="15107" max="15107" width="21.42578125" style="99" customWidth="1"/>
    <col min="15108" max="15108" width="23" style="99" customWidth="1"/>
    <col min="15109" max="15109" width="20.140625" style="99" customWidth="1"/>
    <col min="15110" max="15110" width="17" style="99" customWidth="1"/>
    <col min="15111" max="15360" width="9.140625" style="99"/>
    <col min="15361" max="15361" width="3.7109375" style="99" customWidth="1"/>
    <col min="15362" max="15362" width="51.85546875" style="99" customWidth="1"/>
    <col min="15363" max="15363" width="21.42578125" style="99" customWidth="1"/>
    <col min="15364" max="15364" width="23" style="99" customWidth="1"/>
    <col min="15365" max="15365" width="20.140625" style="99" customWidth="1"/>
    <col min="15366" max="15366" width="17" style="99" customWidth="1"/>
    <col min="15367" max="15616" width="9.140625" style="99"/>
    <col min="15617" max="15617" width="3.7109375" style="99" customWidth="1"/>
    <col min="15618" max="15618" width="51.85546875" style="99" customWidth="1"/>
    <col min="15619" max="15619" width="21.42578125" style="99" customWidth="1"/>
    <col min="15620" max="15620" width="23" style="99" customWidth="1"/>
    <col min="15621" max="15621" width="20.140625" style="99" customWidth="1"/>
    <col min="15622" max="15622" width="17" style="99" customWidth="1"/>
    <col min="15623" max="15872" width="9.140625" style="99"/>
    <col min="15873" max="15873" width="3.7109375" style="99" customWidth="1"/>
    <col min="15874" max="15874" width="51.85546875" style="99" customWidth="1"/>
    <col min="15875" max="15875" width="21.42578125" style="99" customWidth="1"/>
    <col min="15876" max="15876" width="23" style="99" customWidth="1"/>
    <col min="15877" max="15877" width="20.140625" style="99" customWidth="1"/>
    <col min="15878" max="15878" width="17" style="99" customWidth="1"/>
    <col min="15879" max="16128" width="9.140625" style="99"/>
    <col min="16129" max="16129" width="3.7109375" style="99" customWidth="1"/>
    <col min="16130" max="16130" width="51.85546875" style="99" customWidth="1"/>
    <col min="16131" max="16131" width="21.42578125" style="99" customWidth="1"/>
    <col min="16132" max="16132" width="23" style="99" customWidth="1"/>
    <col min="16133" max="16133" width="20.140625" style="99" customWidth="1"/>
    <col min="16134" max="16134" width="17" style="99" customWidth="1"/>
    <col min="16135" max="16384" width="9.140625" style="99"/>
  </cols>
  <sheetData>
    <row r="1" spans="1:22" ht="19.5" customHeight="1">
      <c r="A1" s="570" t="s">
        <v>443</v>
      </c>
      <c r="B1" s="570"/>
      <c r="C1" s="570"/>
      <c r="D1" s="570"/>
      <c r="E1" s="570"/>
      <c r="F1" s="570"/>
    </row>
    <row r="2" spans="1:22" ht="45" customHeight="1">
      <c r="A2" s="571" t="s">
        <v>444</v>
      </c>
      <c r="B2" s="571"/>
      <c r="C2" s="571"/>
      <c r="D2" s="571"/>
      <c r="E2" s="571"/>
      <c r="F2" s="571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ht="26.25" customHeight="1">
      <c r="A3" s="572" t="s">
        <v>54</v>
      </c>
      <c r="B3" s="574" t="s">
        <v>86</v>
      </c>
      <c r="C3" s="576" t="s">
        <v>1418</v>
      </c>
      <c r="D3" s="576" t="s">
        <v>1474</v>
      </c>
      <c r="E3" s="578" t="s">
        <v>136</v>
      </c>
      <c r="F3" s="572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</row>
    <row r="4" spans="1:22" ht="84.75" customHeight="1">
      <c r="A4" s="573"/>
      <c r="B4" s="575"/>
      <c r="C4" s="577"/>
      <c r="D4" s="577"/>
      <c r="E4" s="101" t="s">
        <v>1476</v>
      </c>
      <c r="F4" s="101" t="s">
        <v>1477</v>
      </c>
    </row>
    <row r="5" spans="1:22" ht="27.75" customHeight="1">
      <c r="A5" s="414">
        <v>1</v>
      </c>
      <c r="B5" s="102" t="s">
        <v>445</v>
      </c>
      <c r="C5" s="103">
        <v>2634</v>
      </c>
      <c r="D5" s="103">
        <v>1656</v>
      </c>
      <c r="E5" s="103">
        <f>SUM(D5-C5)</f>
        <v>-978</v>
      </c>
      <c r="F5" s="281">
        <f t="shared" ref="F5:F26" si="0">E5/C5</f>
        <v>-0.3712984054669704</v>
      </c>
    </row>
    <row r="6" spans="1:22" ht="27.75" customHeight="1">
      <c r="A6" s="414">
        <v>2</v>
      </c>
      <c r="B6" s="102" t="s">
        <v>142</v>
      </c>
      <c r="C6" s="103">
        <v>129</v>
      </c>
      <c r="D6" s="103">
        <v>75</v>
      </c>
      <c r="E6" s="103">
        <f t="shared" ref="E6:E26" si="1">D6-C6</f>
        <v>-54</v>
      </c>
      <c r="F6" s="281">
        <f t="shared" si="0"/>
        <v>-0.41860465116279072</v>
      </c>
    </row>
    <row r="7" spans="1:22" ht="27.75" customHeight="1">
      <c r="A7" s="414">
        <v>3</v>
      </c>
      <c r="B7" s="102" t="s">
        <v>70</v>
      </c>
      <c r="C7" s="103">
        <v>13807</v>
      </c>
      <c r="D7" s="103">
        <v>13795</v>
      </c>
      <c r="E7" s="103">
        <f t="shared" si="1"/>
        <v>-12</v>
      </c>
      <c r="F7" s="281">
        <f t="shared" si="0"/>
        <v>-8.6912435721011086E-4</v>
      </c>
    </row>
    <row r="8" spans="1:22" ht="58.5" customHeight="1">
      <c r="A8" s="414">
        <v>4</v>
      </c>
      <c r="B8" s="104" t="s">
        <v>446</v>
      </c>
      <c r="C8" s="103">
        <v>109</v>
      </c>
      <c r="D8" s="103">
        <v>135</v>
      </c>
      <c r="E8" s="103">
        <f t="shared" si="1"/>
        <v>26</v>
      </c>
      <c r="F8" s="281">
        <f t="shared" si="0"/>
        <v>0.23853211009174313</v>
      </c>
    </row>
    <row r="9" spans="1:22" ht="55.5" customHeight="1">
      <c r="A9" s="414">
        <v>5</v>
      </c>
      <c r="B9" s="104" t="s">
        <v>447</v>
      </c>
      <c r="C9" s="103">
        <v>1030</v>
      </c>
      <c r="D9" s="103">
        <v>1024</v>
      </c>
      <c r="E9" s="103">
        <f t="shared" si="1"/>
        <v>-6</v>
      </c>
      <c r="F9" s="281">
        <f t="shared" si="0"/>
        <v>-5.8252427184466021E-3</v>
      </c>
    </row>
    <row r="10" spans="1:22" ht="27" customHeight="1">
      <c r="A10" s="414">
        <v>6</v>
      </c>
      <c r="B10" s="102" t="s">
        <v>71</v>
      </c>
      <c r="C10" s="103">
        <v>21885</v>
      </c>
      <c r="D10" s="103">
        <v>20353</v>
      </c>
      <c r="E10" s="103">
        <f t="shared" si="1"/>
        <v>-1532</v>
      </c>
      <c r="F10" s="281">
        <f t="shared" si="0"/>
        <v>-7.0002284669865203E-2</v>
      </c>
    </row>
    <row r="11" spans="1:22" ht="36" customHeight="1">
      <c r="A11" s="414">
        <v>7</v>
      </c>
      <c r="B11" s="104" t="s">
        <v>448</v>
      </c>
      <c r="C11" s="103">
        <v>21935</v>
      </c>
      <c r="D11" s="103">
        <v>17571</v>
      </c>
      <c r="E11" s="103">
        <f t="shared" si="1"/>
        <v>-4364</v>
      </c>
      <c r="F11" s="281">
        <f t="shared" si="0"/>
        <v>-0.19895144745839982</v>
      </c>
    </row>
    <row r="12" spans="1:22" ht="30">
      <c r="A12" s="414">
        <v>8</v>
      </c>
      <c r="B12" s="104" t="s">
        <v>449</v>
      </c>
      <c r="C12" s="103">
        <v>7252</v>
      </c>
      <c r="D12" s="103">
        <v>6825</v>
      </c>
      <c r="E12" s="103">
        <f t="shared" si="1"/>
        <v>-427</v>
      </c>
      <c r="F12" s="281">
        <f t="shared" si="0"/>
        <v>-5.8880308880308881E-2</v>
      </c>
    </row>
    <row r="13" spans="1:22" ht="27.75" customHeight="1">
      <c r="A13" s="414">
        <v>9</v>
      </c>
      <c r="B13" s="104" t="s">
        <v>143</v>
      </c>
      <c r="C13" s="103">
        <v>5510</v>
      </c>
      <c r="D13" s="103">
        <v>5956</v>
      </c>
      <c r="E13" s="103">
        <f t="shared" si="1"/>
        <v>446</v>
      </c>
      <c r="F13" s="281">
        <f t="shared" si="0"/>
        <v>8.0943738656987299E-2</v>
      </c>
    </row>
    <row r="14" spans="1:22" ht="27.75" customHeight="1">
      <c r="A14" s="414">
        <v>10</v>
      </c>
      <c r="B14" s="104" t="s">
        <v>144</v>
      </c>
      <c r="C14" s="103">
        <v>3231</v>
      </c>
      <c r="D14" s="103">
        <v>1924</v>
      </c>
      <c r="E14" s="103">
        <f t="shared" si="1"/>
        <v>-1307</v>
      </c>
      <c r="F14" s="281">
        <f t="shared" si="0"/>
        <v>-0.40451872485298668</v>
      </c>
    </row>
    <row r="15" spans="1:22" ht="27.75" customHeight="1">
      <c r="A15" s="414">
        <v>11</v>
      </c>
      <c r="B15" s="104" t="s">
        <v>450</v>
      </c>
      <c r="C15" s="103">
        <v>2133</v>
      </c>
      <c r="D15" s="103">
        <v>1302</v>
      </c>
      <c r="E15" s="103">
        <f t="shared" si="1"/>
        <v>-831</v>
      </c>
      <c r="F15" s="281">
        <f t="shared" si="0"/>
        <v>-0.38959212376933894</v>
      </c>
    </row>
    <row r="16" spans="1:22" ht="32.25" customHeight="1">
      <c r="A16" s="414">
        <v>12</v>
      </c>
      <c r="B16" s="104" t="s">
        <v>145</v>
      </c>
      <c r="C16" s="103">
        <v>1392</v>
      </c>
      <c r="D16" s="103">
        <v>912</v>
      </c>
      <c r="E16" s="103">
        <f t="shared" si="1"/>
        <v>-480</v>
      </c>
      <c r="F16" s="281">
        <f t="shared" si="0"/>
        <v>-0.34482758620689657</v>
      </c>
    </row>
    <row r="17" spans="1:6" ht="27.75" customHeight="1">
      <c r="A17" s="414">
        <v>13</v>
      </c>
      <c r="B17" s="104" t="s">
        <v>451</v>
      </c>
      <c r="C17" s="103">
        <v>5570</v>
      </c>
      <c r="D17" s="103">
        <v>4634</v>
      </c>
      <c r="E17" s="103">
        <f t="shared" si="1"/>
        <v>-936</v>
      </c>
      <c r="F17" s="281">
        <f t="shared" si="0"/>
        <v>-0.16804308797127468</v>
      </c>
    </row>
    <row r="18" spans="1:6" ht="30">
      <c r="A18" s="414">
        <v>14</v>
      </c>
      <c r="B18" s="104" t="s">
        <v>452</v>
      </c>
      <c r="C18" s="103">
        <v>23712</v>
      </c>
      <c r="D18" s="103">
        <v>28492</v>
      </c>
      <c r="E18" s="103">
        <f t="shared" si="1"/>
        <v>4780</v>
      </c>
      <c r="F18" s="281">
        <f t="shared" si="0"/>
        <v>0.20158569500674764</v>
      </c>
    </row>
    <row r="19" spans="1:6" ht="33" customHeight="1">
      <c r="A19" s="414">
        <v>15</v>
      </c>
      <c r="B19" s="105" t="s">
        <v>453</v>
      </c>
      <c r="C19" s="103">
        <v>7220</v>
      </c>
      <c r="D19" s="103">
        <v>5780</v>
      </c>
      <c r="E19" s="103">
        <f t="shared" si="1"/>
        <v>-1440</v>
      </c>
      <c r="F19" s="281">
        <f t="shared" si="0"/>
        <v>-0.1994459833795014</v>
      </c>
    </row>
    <row r="20" spans="1:6" ht="27" customHeight="1">
      <c r="A20" s="414">
        <v>16</v>
      </c>
      <c r="B20" s="102" t="s">
        <v>72</v>
      </c>
      <c r="C20" s="103">
        <v>2523</v>
      </c>
      <c r="D20" s="103">
        <v>2321</v>
      </c>
      <c r="E20" s="103">
        <f t="shared" si="1"/>
        <v>-202</v>
      </c>
      <c r="F20" s="281">
        <f t="shared" si="0"/>
        <v>-8.0063416567578274E-2</v>
      </c>
    </row>
    <row r="21" spans="1:6" ht="27.75" customHeight="1">
      <c r="A21" s="414">
        <v>17</v>
      </c>
      <c r="B21" s="105" t="s">
        <v>147</v>
      </c>
      <c r="C21" s="103">
        <v>3340</v>
      </c>
      <c r="D21" s="103">
        <v>3509</v>
      </c>
      <c r="E21" s="103">
        <f t="shared" si="1"/>
        <v>169</v>
      </c>
      <c r="F21" s="281">
        <f t="shared" si="0"/>
        <v>5.0598802395209579E-2</v>
      </c>
    </row>
    <row r="22" spans="1:6" ht="27.75" customHeight="1">
      <c r="A22" s="414">
        <v>18</v>
      </c>
      <c r="B22" s="105" t="s">
        <v>454</v>
      </c>
      <c r="C22" s="103">
        <v>881</v>
      </c>
      <c r="D22" s="103">
        <v>852</v>
      </c>
      <c r="E22" s="103">
        <f t="shared" si="1"/>
        <v>-29</v>
      </c>
      <c r="F22" s="281">
        <f t="shared" si="0"/>
        <v>-3.2917139614074914E-2</v>
      </c>
    </row>
    <row r="23" spans="1:6" ht="27.75" customHeight="1">
      <c r="A23" s="414">
        <v>19</v>
      </c>
      <c r="B23" s="105" t="s">
        <v>148</v>
      </c>
      <c r="C23" s="103">
        <v>4093</v>
      </c>
      <c r="D23" s="103">
        <v>3484</v>
      </c>
      <c r="E23" s="103">
        <f t="shared" si="1"/>
        <v>-609</v>
      </c>
      <c r="F23" s="281">
        <f t="shared" si="0"/>
        <v>-0.1487906181285121</v>
      </c>
    </row>
    <row r="24" spans="1:6" ht="51.75" customHeight="1">
      <c r="A24" s="414">
        <v>20</v>
      </c>
      <c r="B24" s="105" t="s">
        <v>149</v>
      </c>
      <c r="C24" s="103">
        <v>119</v>
      </c>
      <c r="D24" s="103">
        <v>73</v>
      </c>
      <c r="E24" s="103">
        <f t="shared" si="1"/>
        <v>-46</v>
      </c>
      <c r="F24" s="281">
        <f t="shared" si="0"/>
        <v>-0.38655462184873951</v>
      </c>
    </row>
    <row r="25" spans="1:6" ht="27.75" customHeight="1">
      <c r="A25" s="414">
        <v>21</v>
      </c>
      <c r="B25" s="104" t="s">
        <v>74</v>
      </c>
      <c r="C25" s="103">
        <v>4</v>
      </c>
      <c r="D25" s="103">
        <v>8</v>
      </c>
      <c r="E25" s="103">
        <f t="shared" si="1"/>
        <v>4</v>
      </c>
      <c r="F25" s="281">
        <f t="shared" si="0"/>
        <v>1</v>
      </c>
    </row>
    <row r="26" spans="1:6" ht="30" customHeight="1">
      <c r="A26" s="282">
        <v>23</v>
      </c>
      <c r="B26" s="283" t="s">
        <v>75</v>
      </c>
      <c r="C26" s="284">
        <f>SUM(C5:C25)</f>
        <v>128509</v>
      </c>
      <c r="D26" s="284">
        <f>SUM(D5:D25)</f>
        <v>120681</v>
      </c>
      <c r="E26" s="284">
        <f t="shared" si="1"/>
        <v>-7828</v>
      </c>
      <c r="F26" s="285">
        <f t="shared" si="0"/>
        <v>-6.0914021586036773E-2</v>
      </c>
    </row>
    <row r="27" spans="1:6">
      <c r="D27" s="107"/>
      <c r="E27" s="107"/>
      <c r="F27" s="108"/>
    </row>
    <row r="28" spans="1:6">
      <c r="D28" s="109"/>
      <c r="E28" s="109"/>
      <c r="F28" s="108"/>
    </row>
    <row r="29" spans="1:6">
      <c r="D29" s="109"/>
      <c r="E29" s="109"/>
      <c r="F29" s="108"/>
    </row>
    <row r="30" spans="1:6">
      <c r="D30" s="107"/>
      <c r="E30" s="107"/>
      <c r="F30" s="108"/>
    </row>
    <row r="31" spans="1:6">
      <c r="D31" s="107"/>
      <c r="E31" s="107"/>
      <c r="F31" s="108"/>
    </row>
    <row r="32" spans="1:6">
      <c r="D32" s="107"/>
      <c r="E32" s="107"/>
      <c r="F32" s="108"/>
    </row>
    <row r="33" spans="4:6">
      <c r="D33" s="107"/>
      <c r="E33" s="107"/>
      <c r="F33" s="108"/>
    </row>
    <row r="34" spans="4:6">
      <c r="D34" s="107"/>
      <c r="E34" s="107"/>
      <c r="F34" s="108"/>
    </row>
    <row r="35" spans="4:6">
      <c r="D35" s="107"/>
      <c r="E35" s="107"/>
      <c r="F35" s="108"/>
    </row>
    <row r="36" spans="4:6">
      <c r="D36" s="107"/>
      <c r="E36" s="107"/>
      <c r="F36" s="108"/>
    </row>
    <row r="37" spans="4:6">
      <c r="D37" s="107"/>
      <c r="E37" s="107"/>
      <c r="F37" s="108"/>
    </row>
    <row r="38" spans="4:6">
      <c r="D38" s="109"/>
      <c r="E38" s="109"/>
      <c r="F38" s="108"/>
    </row>
    <row r="39" spans="4:6">
      <c r="D39" s="109"/>
      <c r="E39" s="109"/>
      <c r="F39" s="108"/>
    </row>
    <row r="40" spans="4:6">
      <c r="D40" s="107"/>
      <c r="E40" s="107"/>
      <c r="F40" s="108"/>
    </row>
    <row r="41" spans="4:6">
      <c r="D41" s="107"/>
      <c r="E41" s="107"/>
      <c r="F41" s="108"/>
    </row>
    <row r="42" spans="4:6">
      <c r="D42" s="107"/>
      <c r="E42" s="107"/>
      <c r="F42" s="108"/>
    </row>
    <row r="43" spans="4:6">
      <c r="D43" s="107"/>
      <c r="E43" s="107"/>
      <c r="F43" s="108"/>
    </row>
    <row r="44" spans="4:6">
      <c r="D44" s="109"/>
      <c r="E44" s="109"/>
      <c r="F44" s="108"/>
    </row>
    <row r="45" spans="4:6">
      <c r="D45" s="109"/>
      <c r="E45" s="109"/>
      <c r="F45" s="108"/>
    </row>
    <row r="46" spans="4:6">
      <c r="D46" s="107"/>
      <c r="E46" s="107"/>
      <c r="F46" s="108"/>
    </row>
    <row r="47" spans="4:6">
      <c r="D47" s="107"/>
      <c r="E47" s="107"/>
      <c r="F47" s="108"/>
    </row>
    <row r="48" spans="4:6">
      <c r="D48" s="107"/>
      <c r="E48" s="107"/>
      <c r="F48" s="108"/>
    </row>
    <row r="49" spans="4:6">
      <c r="D49" s="107"/>
      <c r="E49" s="107"/>
      <c r="F49" s="108"/>
    </row>
    <row r="50" spans="4:6">
      <c r="D50" s="107"/>
      <c r="E50" s="107"/>
      <c r="F50" s="108"/>
    </row>
    <row r="51" spans="4:6">
      <c r="D51" s="107"/>
      <c r="E51" s="107"/>
      <c r="F51" s="108"/>
    </row>
    <row r="52" spans="4:6">
      <c r="D52" s="107"/>
      <c r="E52" s="107"/>
      <c r="F52" s="108"/>
    </row>
    <row r="53" spans="4:6">
      <c r="D53" s="107"/>
      <c r="E53" s="107"/>
      <c r="F53" s="108"/>
    </row>
    <row r="54" spans="4:6">
      <c r="D54" s="107"/>
      <c r="E54" s="107"/>
      <c r="F54" s="108"/>
    </row>
    <row r="55" spans="4:6">
      <c r="D55" s="107"/>
      <c r="E55" s="107"/>
      <c r="F55" s="108"/>
    </row>
    <row r="56" spans="4:6">
      <c r="D56" s="107"/>
      <c r="E56" s="107"/>
      <c r="F56" s="108"/>
    </row>
    <row r="57" spans="4:6">
      <c r="D57" s="107"/>
      <c r="E57" s="107"/>
      <c r="F57" s="108"/>
    </row>
    <row r="58" spans="4:6">
      <c r="D58" s="107"/>
      <c r="E58" s="107"/>
      <c r="F58" s="108"/>
    </row>
    <row r="59" spans="4:6">
      <c r="D59" s="107"/>
      <c r="E59" s="107"/>
      <c r="F59" s="108"/>
    </row>
    <row r="60" spans="4:6">
      <c r="D60" s="107"/>
      <c r="E60" s="107"/>
      <c r="F60" s="108"/>
    </row>
    <row r="61" spans="4:6">
      <c r="D61" s="107"/>
      <c r="E61" s="107"/>
      <c r="F61" s="108"/>
    </row>
    <row r="62" spans="4:6">
      <c r="D62" s="107"/>
      <c r="E62" s="107"/>
      <c r="F62" s="108"/>
    </row>
    <row r="63" spans="4:6">
      <c r="D63" s="109"/>
      <c r="E63" s="109"/>
      <c r="F63" s="108"/>
    </row>
    <row r="64" spans="4:6">
      <c r="D64" s="109"/>
      <c r="E64" s="109"/>
      <c r="F64" s="108"/>
    </row>
    <row r="65" spans="4:6">
      <c r="D65" s="109"/>
      <c r="E65" s="109"/>
      <c r="F65" s="108"/>
    </row>
  </sheetData>
  <mergeCells count="7">
    <mergeCell ref="A1:F1"/>
    <mergeCell ref="A2:F2"/>
    <mergeCell ref="A3:A4"/>
    <mergeCell ref="B3:B4"/>
    <mergeCell ref="C3:C4"/>
    <mergeCell ref="D3:D4"/>
    <mergeCell ref="E3:F3"/>
  </mergeCells>
  <printOptions horizontalCentered="1" verticalCentered="1"/>
  <pageMargins left="0.78740157480314965" right="0.39370078740157483" top="0.59055118110236227" bottom="0.59055118110236227" header="0" footer="0"/>
  <pageSetup paperSize="9" scale="72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64" zoomScaleNormal="100" zoomScaleSheetLayoutView="75" workbookViewId="0">
      <selection activeCell="S16" sqref="S16"/>
    </sheetView>
  </sheetViews>
  <sheetFormatPr defaultRowHeight="12.75"/>
  <cols>
    <col min="1" max="1" width="9" style="92" bestFit="1" customWidth="1"/>
    <col min="2" max="2" width="35.140625" style="92" customWidth="1"/>
    <col min="3" max="4" width="10.28515625" style="92" bestFit="1" customWidth="1"/>
    <col min="5" max="6" width="11.85546875" style="92" bestFit="1" customWidth="1"/>
    <col min="7" max="16384" width="9.140625" style="92"/>
  </cols>
  <sheetData>
    <row r="1" spans="1:11" ht="15.75">
      <c r="A1" s="579" t="s">
        <v>455</v>
      </c>
      <c r="B1" s="580"/>
      <c r="C1" s="580"/>
      <c r="D1" s="580"/>
      <c r="E1" s="580"/>
      <c r="F1" s="580"/>
    </row>
    <row r="2" spans="1:11" ht="64.5" customHeight="1">
      <c r="A2" s="581" t="s">
        <v>1934</v>
      </c>
      <c r="B2" s="582"/>
      <c r="C2" s="582"/>
      <c r="D2" s="582"/>
      <c r="E2" s="582"/>
      <c r="F2" s="582"/>
    </row>
    <row r="3" spans="1:11" ht="60.75" customHeight="1">
      <c r="A3" s="583" t="s">
        <v>456</v>
      </c>
      <c r="B3" s="584" t="s">
        <v>86</v>
      </c>
      <c r="C3" s="586" t="s">
        <v>1926</v>
      </c>
      <c r="D3" s="587"/>
      <c r="E3" s="578" t="s">
        <v>136</v>
      </c>
      <c r="F3" s="572"/>
    </row>
    <row r="4" spans="1:11" ht="63.75">
      <c r="A4" s="583"/>
      <c r="B4" s="585"/>
      <c r="C4" s="93" t="s">
        <v>1927</v>
      </c>
      <c r="D4" s="93" t="s">
        <v>1928</v>
      </c>
      <c r="E4" s="93" t="s">
        <v>1924</v>
      </c>
      <c r="F4" s="93" t="s">
        <v>1925</v>
      </c>
    </row>
    <row r="5" spans="1:11" s="97" customFormat="1" ht="31.5" customHeight="1">
      <c r="A5" s="293" t="s">
        <v>328</v>
      </c>
      <c r="B5" s="94" t="s">
        <v>457</v>
      </c>
      <c r="C5" s="95">
        <v>128509</v>
      </c>
      <c r="D5" s="95">
        <v>120681</v>
      </c>
      <c r="E5" s="96">
        <f>D5-C5</f>
        <v>-7828</v>
      </c>
      <c r="F5" s="294">
        <f>SUM(E5/C5)</f>
        <v>-6.0914021586036773E-2</v>
      </c>
    </row>
    <row r="6" spans="1:11" ht="15">
      <c r="A6" s="45" t="s">
        <v>332</v>
      </c>
      <c r="B6" s="45" t="s">
        <v>333</v>
      </c>
      <c r="C6" s="288">
        <v>2960</v>
      </c>
      <c r="D6" s="5">
        <v>4974</v>
      </c>
      <c r="E6" s="98">
        <f t="shared" ref="E6:E69" si="0">D6-C6</f>
        <v>2014</v>
      </c>
      <c r="F6" s="295">
        <f t="shared" ref="F6:F69" si="1">SUM(E6/C6)</f>
        <v>0.68040540540540539</v>
      </c>
      <c r="J6" s="97"/>
      <c r="K6" s="97"/>
    </row>
    <row r="7" spans="1:11" ht="15">
      <c r="A7" s="45">
        <v>932101</v>
      </c>
      <c r="B7" s="45" t="s">
        <v>357</v>
      </c>
      <c r="C7" s="288">
        <v>3450</v>
      </c>
      <c r="D7" s="5">
        <v>4942</v>
      </c>
      <c r="E7" s="98">
        <f t="shared" si="0"/>
        <v>1492</v>
      </c>
      <c r="F7" s="295">
        <f t="shared" si="1"/>
        <v>0.432463768115942</v>
      </c>
      <c r="J7" s="97"/>
      <c r="K7" s="97"/>
    </row>
    <row r="8" spans="1:11" ht="15">
      <c r="A8" s="45" t="s">
        <v>346</v>
      </c>
      <c r="B8" s="45" t="s">
        <v>347</v>
      </c>
      <c r="C8" s="288">
        <v>4891</v>
      </c>
      <c r="D8" s="5">
        <v>4463</v>
      </c>
      <c r="E8" s="98">
        <f t="shared" si="0"/>
        <v>-428</v>
      </c>
      <c r="F8" s="295">
        <f t="shared" si="1"/>
        <v>-8.7507667143733384E-2</v>
      </c>
      <c r="J8" s="97"/>
      <c r="K8" s="97"/>
    </row>
    <row r="9" spans="1:11" ht="15">
      <c r="A9" s="45" t="s">
        <v>330</v>
      </c>
      <c r="B9" s="45" t="s">
        <v>331</v>
      </c>
      <c r="C9" s="288">
        <v>4474</v>
      </c>
      <c r="D9" s="5">
        <v>3611</v>
      </c>
      <c r="E9" s="98">
        <f t="shared" si="0"/>
        <v>-863</v>
      </c>
      <c r="F9" s="295">
        <f t="shared" si="1"/>
        <v>-0.19289226642825213</v>
      </c>
    </row>
    <row r="10" spans="1:11" ht="15">
      <c r="A10" s="45" t="s">
        <v>338</v>
      </c>
      <c r="B10" s="45" t="s">
        <v>339</v>
      </c>
      <c r="C10" s="288">
        <v>5077</v>
      </c>
      <c r="D10" s="5">
        <v>3554</v>
      </c>
      <c r="E10" s="98">
        <f>D10-C10</f>
        <v>-1523</v>
      </c>
      <c r="F10" s="295">
        <f>SUM(E10/C10)</f>
        <v>-0.29998030332873743</v>
      </c>
    </row>
    <row r="11" spans="1:11" ht="30">
      <c r="A11" s="45" t="s">
        <v>344</v>
      </c>
      <c r="B11" s="45" t="s">
        <v>345</v>
      </c>
      <c r="C11" s="288">
        <v>629</v>
      </c>
      <c r="D11" s="5">
        <v>3460</v>
      </c>
      <c r="E11" s="98">
        <f t="shared" si="0"/>
        <v>2831</v>
      </c>
      <c r="F11" s="295">
        <f t="shared" si="1"/>
        <v>4.5007949125596181</v>
      </c>
    </row>
    <row r="12" spans="1:11" ht="45">
      <c r="A12" s="45" t="s">
        <v>388</v>
      </c>
      <c r="B12" s="45" t="s">
        <v>389</v>
      </c>
      <c r="C12" s="288">
        <v>3237</v>
      </c>
      <c r="D12" s="5">
        <v>3134</v>
      </c>
      <c r="E12" s="98">
        <f t="shared" si="0"/>
        <v>-103</v>
      </c>
      <c r="F12" s="295">
        <f t="shared" si="1"/>
        <v>-3.1819586036453504E-2</v>
      </c>
    </row>
    <row r="13" spans="1:11" ht="15">
      <c r="A13" s="45" t="s">
        <v>366</v>
      </c>
      <c r="B13" s="45" t="s">
        <v>367</v>
      </c>
      <c r="C13" s="288">
        <v>4729</v>
      </c>
      <c r="D13" s="5">
        <v>2929</v>
      </c>
      <c r="E13" s="98">
        <f t="shared" si="0"/>
        <v>-1800</v>
      </c>
      <c r="F13" s="295">
        <f t="shared" si="1"/>
        <v>-0.38063015436667369</v>
      </c>
    </row>
    <row r="14" spans="1:11" ht="30">
      <c r="A14" s="45" t="s">
        <v>354</v>
      </c>
      <c r="B14" s="45" t="s">
        <v>355</v>
      </c>
      <c r="C14" s="288">
        <v>2162</v>
      </c>
      <c r="D14" s="5">
        <v>2204</v>
      </c>
      <c r="E14" s="98">
        <f t="shared" si="0"/>
        <v>42</v>
      </c>
      <c r="F14" s="295">
        <f t="shared" si="1"/>
        <v>1.942645698427382E-2</v>
      </c>
    </row>
    <row r="15" spans="1:11" ht="15">
      <c r="A15" s="45" t="s">
        <v>375</v>
      </c>
      <c r="B15" s="45" t="s">
        <v>376</v>
      </c>
      <c r="C15" s="288">
        <v>1768</v>
      </c>
      <c r="D15" s="5">
        <v>1785</v>
      </c>
      <c r="E15" s="98">
        <f t="shared" si="0"/>
        <v>17</v>
      </c>
      <c r="F15" s="295">
        <f t="shared" si="1"/>
        <v>9.6153846153846159E-3</v>
      </c>
    </row>
    <row r="16" spans="1:11" ht="30">
      <c r="A16" s="45" t="s">
        <v>410</v>
      </c>
      <c r="B16" s="45" t="s">
        <v>411</v>
      </c>
      <c r="C16" s="288">
        <v>665</v>
      </c>
      <c r="D16" s="5">
        <v>1656</v>
      </c>
      <c r="E16" s="98">
        <f t="shared" si="0"/>
        <v>991</v>
      </c>
      <c r="F16" s="295">
        <f t="shared" si="1"/>
        <v>1.4902255639097743</v>
      </c>
    </row>
    <row r="17" spans="1:6" ht="15">
      <c r="A17" s="45" t="s">
        <v>342</v>
      </c>
      <c r="B17" s="45" t="s">
        <v>343</v>
      </c>
      <c r="C17" s="288">
        <v>2281</v>
      </c>
      <c r="D17" s="5">
        <v>1501</v>
      </c>
      <c r="E17" s="98">
        <f t="shared" si="0"/>
        <v>-780</v>
      </c>
      <c r="F17" s="295">
        <f t="shared" si="1"/>
        <v>-0.34195528277071457</v>
      </c>
    </row>
    <row r="18" spans="1:6" ht="15">
      <c r="A18" s="45" t="s">
        <v>348</v>
      </c>
      <c r="B18" s="45" t="s">
        <v>349</v>
      </c>
      <c r="C18" s="288">
        <v>1959</v>
      </c>
      <c r="D18" s="5">
        <v>1483</v>
      </c>
      <c r="E18" s="98">
        <f t="shared" si="0"/>
        <v>-476</v>
      </c>
      <c r="F18" s="295">
        <f t="shared" si="1"/>
        <v>-0.24298111281265952</v>
      </c>
    </row>
    <row r="19" spans="1:6" ht="15">
      <c r="A19" s="45" t="s">
        <v>370</v>
      </c>
      <c r="B19" s="45" t="s">
        <v>371</v>
      </c>
      <c r="C19" s="288">
        <v>1562</v>
      </c>
      <c r="D19" s="5">
        <v>1463</v>
      </c>
      <c r="E19" s="98">
        <f t="shared" si="0"/>
        <v>-99</v>
      </c>
      <c r="F19" s="295">
        <f t="shared" si="1"/>
        <v>-6.3380281690140844E-2</v>
      </c>
    </row>
    <row r="20" spans="1:6" ht="15">
      <c r="A20" s="45" t="s">
        <v>340</v>
      </c>
      <c r="B20" s="45" t="s">
        <v>341</v>
      </c>
      <c r="C20" s="288">
        <v>1794</v>
      </c>
      <c r="D20" s="5">
        <v>1437</v>
      </c>
      <c r="E20" s="98">
        <f t="shared" si="0"/>
        <v>-357</v>
      </c>
      <c r="F20" s="295">
        <f t="shared" si="1"/>
        <v>-0.19899665551839466</v>
      </c>
    </row>
    <row r="21" spans="1:6" ht="30">
      <c r="A21" s="290">
        <v>932990</v>
      </c>
      <c r="B21" s="290" t="s">
        <v>1907</v>
      </c>
      <c r="C21" s="291">
        <v>293</v>
      </c>
      <c r="D21" s="5">
        <v>1385</v>
      </c>
      <c r="E21" s="98">
        <f t="shared" si="0"/>
        <v>1092</v>
      </c>
      <c r="F21" s="295">
        <f t="shared" si="1"/>
        <v>3.7269624573378839</v>
      </c>
    </row>
    <row r="22" spans="1:6" ht="15">
      <c r="A22" s="45" t="s">
        <v>405</v>
      </c>
      <c r="B22" s="45" t="s">
        <v>406</v>
      </c>
      <c r="C22" s="288">
        <v>1946</v>
      </c>
      <c r="D22" s="5">
        <v>1324</v>
      </c>
      <c r="E22" s="98">
        <f t="shared" si="0"/>
        <v>-622</v>
      </c>
      <c r="F22" s="295">
        <f t="shared" si="1"/>
        <v>-0.31963001027749227</v>
      </c>
    </row>
    <row r="23" spans="1:6" ht="15">
      <c r="A23" s="45" t="s">
        <v>458</v>
      </c>
      <c r="B23" s="45" t="s">
        <v>459</v>
      </c>
      <c r="C23" s="288">
        <v>1288</v>
      </c>
      <c r="D23" s="5">
        <v>1282</v>
      </c>
      <c r="E23" s="98">
        <f t="shared" si="0"/>
        <v>-6</v>
      </c>
      <c r="F23" s="295">
        <f t="shared" si="1"/>
        <v>-4.658385093167702E-3</v>
      </c>
    </row>
    <row r="24" spans="1:6" ht="15">
      <c r="A24" s="45" t="s">
        <v>412</v>
      </c>
      <c r="B24" s="45" t="s">
        <v>413</v>
      </c>
      <c r="C24" s="288">
        <v>837</v>
      </c>
      <c r="D24" s="5">
        <v>1240</v>
      </c>
      <c r="E24" s="98">
        <f t="shared" si="0"/>
        <v>403</v>
      </c>
      <c r="F24" s="295">
        <f t="shared" si="1"/>
        <v>0.48148148148148145</v>
      </c>
    </row>
    <row r="25" spans="1:6" ht="15">
      <c r="A25" s="45" t="s">
        <v>336</v>
      </c>
      <c r="B25" s="45" t="s">
        <v>337</v>
      </c>
      <c r="C25" s="288">
        <v>1692</v>
      </c>
      <c r="D25" s="5">
        <v>1174</v>
      </c>
      <c r="E25" s="98">
        <f t="shared" si="0"/>
        <v>-518</v>
      </c>
      <c r="F25" s="295">
        <f t="shared" si="1"/>
        <v>-0.30614657210401891</v>
      </c>
    </row>
    <row r="26" spans="1:6" ht="45">
      <c r="A26" s="45" t="s">
        <v>1425</v>
      </c>
      <c r="B26" s="45" t="s">
        <v>545</v>
      </c>
      <c r="C26" s="289">
        <v>791</v>
      </c>
      <c r="D26" s="5">
        <v>1142</v>
      </c>
      <c r="E26" s="98">
        <f t="shared" si="0"/>
        <v>351</v>
      </c>
      <c r="F26" s="295">
        <f t="shared" si="1"/>
        <v>0.44374209860935526</v>
      </c>
    </row>
    <row r="27" spans="1:6" ht="15">
      <c r="A27" s="45" t="s">
        <v>381</v>
      </c>
      <c r="B27" s="45" t="s">
        <v>382</v>
      </c>
      <c r="C27" s="288">
        <v>1140</v>
      </c>
      <c r="D27" s="5">
        <v>1132</v>
      </c>
      <c r="E27" s="98">
        <f t="shared" si="0"/>
        <v>-8</v>
      </c>
      <c r="F27" s="295">
        <f t="shared" si="1"/>
        <v>-7.0175438596491229E-3</v>
      </c>
    </row>
    <row r="28" spans="1:6" ht="30">
      <c r="A28" s="45" t="s">
        <v>1423</v>
      </c>
      <c r="B28" s="45" t="s">
        <v>462</v>
      </c>
      <c r="C28" s="288">
        <v>1161</v>
      </c>
      <c r="D28" s="5">
        <v>1104</v>
      </c>
      <c r="E28" s="98">
        <f t="shared" si="0"/>
        <v>-57</v>
      </c>
      <c r="F28" s="295">
        <f t="shared" si="1"/>
        <v>-4.909560723514212E-2</v>
      </c>
    </row>
    <row r="29" spans="1:6" ht="15">
      <c r="A29" s="45" t="s">
        <v>416</v>
      </c>
      <c r="B29" s="45" t="s">
        <v>417</v>
      </c>
      <c r="C29" s="288">
        <v>2326</v>
      </c>
      <c r="D29" s="5">
        <v>1088</v>
      </c>
      <c r="E29" s="98">
        <f t="shared" si="0"/>
        <v>-1238</v>
      </c>
      <c r="F29" s="295">
        <f t="shared" si="1"/>
        <v>-0.53224419604471196</v>
      </c>
    </row>
    <row r="30" spans="1:6" ht="15">
      <c r="A30" s="45" t="s">
        <v>403</v>
      </c>
      <c r="B30" s="45" t="s">
        <v>404</v>
      </c>
      <c r="C30" s="288">
        <v>829</v>
      </c>
      <c r="D30" s="5">
        <v>976</v>
      </c>
      <c r="E30" s="98">
        <f t="shared" si="0"/>
        <v>147</v>
      </c>
      <c r="F30" s="295">
        <f t="shared" si="1"/>
        <v>0.1773220747889023</v>
      </c>
    </row>
    <row r="31" spans="1:6" ht="30">
      <c r="A31" s="45" t="s">
        <v>401</v>
      </c>
      <c r="B31" s="45" t="s">
        <v>402</v>
      </c>
      <c r="C31" s="288">
        <v>676</v>
      </c>
      <c r="D31" s="5">
        <v>945</v>
      </c>
      <c r="E31" s="98">
        <f t="shared" si="0"/>
        <v>269</v>
      </c>
      <c r="F31" s="295">
        <f t="shared" si="1"/>
        <v>0.39792899408284022</v>
      </c>
    </row>
    <row r="32" spans="1:6" ht="30">
      <c r="A32" s="45">
        <v>313904</v>
      </c>
      <c r="B32" s="45" t="s">
        <v>548</v>
      </c>
      <c r="C32" s="288">
        <v>330</v>
      </c>
      <c r="D32" s="5">
        <v>873</v>
      </c>
      <c r="E32" s="98">
        <f t="shared" si="0"/>
        <v>543</v>
      </c>
      <c r="F32" s="295">
        <f t="shared" si="1"/>
        <v>1.6454545454545455</v>
      </c>
    </row>
    <row r="33" spans="1:6" ht="15">
      <c r="A33" s="45">
        <v>832202</v>
      </c>
      <c r="B33" s="45" t="s">
        <v>387</v>
      </c>
      <c r="C33" s="288">
        <v>809</v>
      </c>
      <c r="D33" s="5">
        <v>861</v>
      </c>
      <c r="E33" s="98">
        <f t="shared" si="0"/>
        <v>52</v>
      </c>
      <c r="F33" s="295">
        <f t="shared" si="1"/>
        <v>6.4276885043263288E-2</v>
      </c>
    </row>
    <row r="34" spans="1:6" ht="15">
      <c r="A34" s="45" t="s">
        <v>364</v>
      </c>
      <c r="B34" s="45" t="s">
        <v>365</v>
      </c>
      <c r="C34" s="288">
        <v>776</v>
      </c>
      <c r="D34" s="5">
        <v>860</v>
      </c>
      <c r="E34" s="98">
        <f t="shared" si="0"/>
        <v>84</v>
      </c>
      <c r="F34" s="295">
        <f t="shared" si="1"/>
        <v>0.10824742268041238</v>
      </c>
    </row>
    <row r="35" spans="1:6" ht="15">
      <c r="A35" s="45">
        <v>962201</v>
      </c>
      <c r="B35" s="45" t="s">
        <v>1908</v>
      </c>
      <c r="C35" s="288">
        <v>189</v>
      </c>
      <c r="D35" s="5">
        <v>824</v>
      </c>
      <c r="E35" s="98">
        <f t="shared" si="0"/>
        <v>635</v>
      </c>
      <c r="F35" s="295">
        <f t="shared" si="1"/>
        <v>3.35978835978836</v>
      </c>
    </row>
    <row r="36" spans="1:6" ht="15">
      <c r="A36" s="45" t="s">
        <v>399</v>
      </c>
      <c r="B36" s="45" t="s">
        <v>400</v>
      </c>
      <c r="C36" s="288">
        <v>1145</v>
      </c>
      <c r="D36" s="5">
        <v>809</v>
      </c>
      <c r="E36" s="98">
        <f t="shared" si="0"/>
        <v>-336</v>
      </c>
      <c r="F36" s="295">
        <f t="shared" si="1"/>
        <v>-0.29344978165938862</v>
      </c>
    </row>
    <row r="37" spans="1:6" ht="15">
      <c r="A37" s="45" t="s">
        <v>373</v>
      </c>
      <c r="B37" s="45" t="s">
        <v>374</v>
      </c>
      <c r="C37" s="288">
        <v>1268</v>
      </c>
      <c r="D37" s="5">
        <v>772</v>
      </c>
      <c r="E37" s="98">
        <f t="shared" si="0"/>
        <v>-496</v>
      </c>
      <c r="F37" s="295">
        <f t="shared" si="1"/>
        <v>-0.39116719242902209</v>
      </c>
    </row>
    <row r="38" spans="1:6" ht="15">
      <c r="A38" s="45">
        <v>833203</v>
      </c>
      <c r="B38" s="45" t="s">
        <v>356</v>
      </c>
      <c r="C38" s="288">
        <v>884</v>
      </c>
      <c r="D38" s="5">
        <v>709</v>
      </c>
      <c r="E38" s="98">
        <f t="shared" si="0"/>
        <v>-175</v>
      </c>
      <c r="F38" s="295">
        <f t="shared" si="1"/>
        <v>-0.19796380090497737</v>
      </c>
    </row>
    <row r="39" spans="1:6" ht="15">
      <c r="A39" s="45" t="s">
        <v>377</v>
      </c>
      <c r="B39" s="45" t="s">
        <v>378</v>
      </c>
      <c r="C39" s="288">
        <v>1566</v>
      </c>
      <c r="D39" s="5">
        <v>670</v>
      </c>
      <c r="E39" s="98">
        <f t="shared" si="0"/>
        <v>-896</v>
      </c>
      <c r="F39" s="295">
        <f t="shared" si="1"/>
        <v>-0.57215836526181352</v>
      </c>
    </row>
    <row r="40" spans="1:6" ht="15">
      <c r="A40" s="45" t="s">
        <v>420</v>
      </c>
      <c r="B40" s="45" t="s">
        <v>421</v>
      </c>
      <c r="C40" s="288">
        <v>698</v>
      </c>
      <c r="D40" s="5">
        <v>651</v>
      </c>
      <c r="E40" s="98">
        <f t="shared" si="0"/>
        <v>-47</v>
      </c>
      <c r="F40" s="295">
        <f t="shared" si="1"/>
        <v>-6.73352435530086E-2</v>
      </c>
    </row>
    <row r="41" spans="1:6" ht="22.5" customHeight="1">
      <c r="A41" s="45" t="s">
        <v>424</v>
      </c>
      <c r="B41" s="45" t="s">
        <v>425</v>
      </c>
      <c r="C41" s="288">
        <v>1279</v>
      </c>
      <c r="D41" s="5">
        <v>650</v>
      </c>
      <c r="E41" s="98">
        <f t="shared" si="0"/>
        <v>-629</v>
      </c>
      <c r="F41" s="295">
        <f t="shared" si="1"/>
        <v>-0.491790461297889</v>
      </c>
    </row>
    <row r="42" spans="1:6" ht="45">
      <c r="A42" s="45">
        <v>524990</v>
      </c>
      <c r="B42" s="45" t="s">
        <v>1431</v>
      </c>
      <c r="C42" s="288">
        <v>416</v>
      </c>
      <c r="D42" s="5">
        <v>621</v>
      </c>
      <c r="E42" s="98">
        <f t="shared" si="0"/>
        <v>205</v>
      </c>
      <c r="F42" s="295">
        <f t="shared" si="1"/>
        <v>0.49278846153846156</v>
      </c>
    </row>
    <row r="43" spans="1:6" ht="15">
      <c r="A43" s="45" t="s">
        <v>334</v>
      </c>
      <c r="B43" s="45" t="s">
        <v>335</v>
      </c>
      <c r="C43" s="288">
        <v>629</v>
      </c>
      <c r="D43" s="5">
        <v>599</v>
      </c>
      <c r="E43" s="98">
        <f t="shared" si="0"/>
        <v>-30</v>
      </c>
      <c r="F43" s="295">
        <f t="shared" si="1"/>
        <v>-4.7694753577106522E-2</v>
      </c>
    </row>
    <row r="44" spans="1:6" ht="15">
      <c r="A44" s="45" t="s">
        <v>537</v>
      </c>
      <c r="B44" s="45" t="s">
        <v>538</v>
      </c>
      <c r="C44" s="288">
        <v>657</v>
      </c>
      <c r="D44" s="5">
        <v>595</v>
      </c>
      <c r="E44" s="98">
        <f t="shared" si="0"/>
        <v>-62</v>
      </c>
      <c r="F44" s="295">
        <f t="shared" si="1"/>
        <v>-9.4368340943683404E-2</v>
      </c>
    </row>
    <row r="45" spans="1:6" ht="30">
      <c r="A45" s="45">
        <v>441990</v>
      </c>
      <c r="B45" s="45" t="s">
        <v>396</v>
      </c>
      <c r="C45" s="288">
        <v>341</v>
      </c>
      <c r="D45" s="5">
        <v>578</v>
      </c>
      <c r="E45" s="98">
        <f t="shared" si="0"/>
        <v>237</v>
      </c>
      <c r="F45" s="295">
        <f t="shared" si="1"/>
        <v>0.69501466275659829</v>
      </c>
    </row>
    <row r="46" spans="1:6" ht="45">
      <c r="A46" s="45" t="s">
        <v>1427</v>
      </c>
      <c r="B46" s="45" t="s">
        <v>547</v>
      </c>
      <c r="C46" s="288">
        <v>610</v>
      </c>
      <c r="D46" s="5">
        <v>577</v>
      </c>
      <c r="E46" s="98">
        <f t="shared" si="0"/>
        <v>-33</v>
      </c>
      <c r="F46" s="295">
        <f t="shared" si="1"/>
        <v>-5.4098360655737705E-2</v>
      </c>
    </row>
    <row r="47" spans="1:6" ht="15">
      <c r="A47" s="45" t="s">
        <v>358</v>
      </c>
      <c r="B47" s="45" t="s">
        <v>359</v>
      </c>
      <c r="C47" s="288">
        <v>702</v>
      </c>
      <c r="D47" s="5">
        <v>554</v>
      </c>
      <c r="E47" s="98">
        <f t="shared" si="0"/>
        <v>-148</v>
      </c>
      <c r="F47" s="295">
        <f t="shared" si="1"/>
        <v>-0.21082621082621084</v>
      </c>
    </row>
    <row r="48" spans="1:6" ht="15">
      <c r="A48" s="45" t="s">
        <v>1429</v>
      </c>
      <c r="B48" s="45" t="s">
        <v>463</v>
      </c>
      <c r="C48" s="288">
        <v>473</v>
      </c>
      <c r="D48" s="5">
        <v>551</v>
      </c>
      <c r="E48" s="98">
        <f t="shared" si="0"/>
        <v>78</v>
      </c>
      <c r="F48" s="295">
        <f t="shared" si="1"/>
        <v>0.16490486257928119</v>
      </c>
    </row>
    <row r="49" spans="1:8" ht="15">
      <c r="A49" s="45" t="s">
        <v>362</v>
      </c>
      <c r="B49" s="45" t="s">
        <v>363</v>
      </c>
      <c r="C49" s="288">
        <v>512</v>
      </c>
      <c r="D49" s="5">
        <v>532</v>
      </c>
      <c r="E49" s="98">
        <f t="shared" si="0"/>
        <v>20</v>
      </c>
      <c r="F49" s="295">
        <f t="shared" si="1"/>
        <v>3.90625E-2</v>
      </c>
    </row>
    <row r="50" spans="1:8" ht="15">
      <c r="A50" s="45">
        <v>833202</v>
      </c>
      <c r="B50" s="45" t="s">
        <v>1909</v>
      </c>
      <c r="C50" s="288">
        <v>197</v>
      </c>
      <c r="D50" s="5">
        <v>532</v>
      </c>
      <c r="E50" s="98">
        <f t="shared" si="0"/>
        <v>335</v>
      </c>
      <c r="F50" s="295">
        <f t="shared" si="1"/>
        <v>1.7005076142131981</v>
      </c>
    </row>
    <row r="51" spans="1:8" ht="15">
      <c r="A51" s="45" t="s">
        <v>394</v>
      </c>
      <c r="B51" s="45" t="s">
        <v>395</v>
      </c>
      <c r="C51" s="288">
        <v>563</v>
      </c>
      <c r="D51" s="5">
        <v>511</v>
      </c>
      <c r="E51" s="98">
        <f t="shared" si="0"/>
        <v>-52</v>
      </c>
      <c r="F51" s="295">
        <f t="shared" si="1"/>
        <v>-9.236234458259325E-2</v>
      </c>
    </row>
    <row r="52" spans="1:8" ht="15">
      <c r="A52" s="45" t="s">
        <v>1426</v>
      </c>
      <c r="B52" s="45" t="s">
        <v>544</v>
      </c>
      <c r="C52" s="288">
        <v>613</v>
      </c>
      <c r="D52" s="5">
        <v>509</v>
      </c>
      <c r="E52" s="98">
        <f t="shared" si="0"/>
        <v>-104</v>
      </c>
      <c r="F52" s="295">
        <f t="shared" si="1"/>
        <v>-0.16965742251223492</v>
      </c>
    </row>
    <row r="53" spans="1:8" ht="15">
      <c r="A53" s="45" t="s">
        <v>426</v>
      </c>
      <c r="B53" s="45" t="s">
        <v>427</v>
      </c>
      <c r="C53" s="288">
        <v>532</v>
      </c>
      <c r="D53" s="5">
        <v>504</v>
      </c>
      <c r="E53" s="98">
        <f t="shared" si="0"/>
        <v>-28</v>
      </c>
      <c r="F53" s="295">
        <f t="shared" si="1"/>
        <v>-5.2631578947368418E-2</v>
      </c>
    </row>
    <row r="54" spans="1:8" ht="30">
      <c r="A54" s="45" t="s">
        <v>383</v>
      </c>
      <c r="B54" s="45" t="s">
        <v>384</v>
      </c>
      <c r="C54" s="288">
        <v>572</v>
      </c>
      <c r="D54" s="5">
        <v>501</v>
      </c>
      <c r="E54" s="98">
        <f t="shared" si="0"/>
        <v>-71</v>
      </c>
      <c r="F54" s="295">
        <f t="shared" si="1"/>
        <v>-0.12412587412587413</v>
      </c>
    </row>
    <row r="55" spans="1:8" ht="15">
      <c r="A55" s="45">
        <v>243302</v>
      </c>
      <c r="B55" s="45" t="s">
        <v>1910</v>
      </c>
      <c r="C55" s="288">
        <v>218</v>
      </c>
      <c r="D55" s="5">
        <v>493</v>
      </c>
      <c r="E55" s="98">
        <f t="shared" si="0"/>
        <v>275</v>
      </c>
      <c r="F55" s="295">
        <f t="shared" si="1"/>
        <v>1.261467889908257</v>
      </c>
    </row>
    <row r="56" spans="1:8" ht="15">
      <c r="A56" s="45" t="s">
        <v>414</v>
      </c>
      <c r="B56" s="45" t="s">
        <v>415</v>
      </c>
      <c r="C56" s="288">
        <v>570</v>
      </c>
      <c r="D56" s="5">
        <v>489</v>
      </c>
      <c r="E56" s="98">
        <f t="shared" si="0"/>
        <v>-81</v>
      </c>
      <c r="F56" s="295">
        <f t="shared" si="1"/>
        <v>-0.14210526315789473</v>
      </c>
    </row>
    <row r="57" spans="1:8" ht="15">
      <c r="A57" s="45" t="s">
        <v>1911</v>
      </c>
      <c r="B57" s="45" t="s">
        <v>409</v>
      </c>
      <c r="C57" s="288">
        <v>477</v>
      </c>
      <c r="D57" s="5">
        <v>480</v>
      </c>
      <c r="E57" s="98">
        <f t="shared" si="0"/>
        <v>3</v>
      </c>
      <c r="F57" s="295">
        <f t="shared" si="1"/>
        <v>6.2893081761006293E-3</v>
      </c>
    </row>
    <row r="58" spans="1:8" ht="15">
      <c r="A58" s="45" t="s">
        <v>1424</v>
      </c>
      <c r="B58" s="45" t="s">
        <v>546</v>
      </c>
      <c r="C58" s="288">
        <v>797</v>
      </c>
      <c r="D58" s="5">
        <v>469</v>
      </c>
      <c r="E58" s="98">
        <f t="shared" si="0"/>
        <v>-328</v>
      </c>
      <c r="F58" s="295">
        <f t="shared" si="1"/>
        <v>-0.41154328732747802</v>
      </c>
    </row>
    <row r="59" spans="1:8" ht="15">
      <c r="A59" s="45" t="s">
        <v>431</v>
      </c>
      <c r="B59" s="45" t="s">
        <v>432</v>
      </c>
      <c r="C59" s="288">
        <v>804</v>
      </c>
      <c r="D59" s="5">
        <v>462</v>
      </c>
      <c r="E59" s="98">
        <f t="shared" si="0"/>
        <v>-342</v>
      </c>
      <c r="F59" s="295">
        <f t="shared" si="1"/>
        <v>-0.42537313432835822</v>
      </c>
    </row>
    <row r="60" spans="1:8" ht="15">
      <c r="A60" s="45" t="s">
        <v>390</v>
      </c>
      <c r="B60" s="45" t="s">
        <v>391</v>
      </c>
      <c r="C60" s="288">
        <v>671</v>
      </c>
      <c r="D60" s="5">
        <v>447</v>
      </c>
      <c r="E60" s="98">
        <f t="shared" si="0"/>
        <v>-224</v>
      </c>
      <c r="F60" s="295">
        <f t="shared" si="1"/>
        <v>-0.33383010432190763</v>
      </c>
    </row>
    <row r="61" spans="1:8" ht="15">
      <c r="A61" s="45" t="s">
        <v>350</v>
      </c>
      <c r="B61" s="45" t="s">
        <v>351</v>
      </c>
      <c r="C61" s="288">
        <v>591</v>
      </c>
      <c r="D61" s="5">
        <v>433</v>
      </c>
      <c r="E61" s="98">
        <f t="shared" si="0"/>
        <v>-158</v>
      </c>
      <c r="F61" s="295">
        <f t="shared" si="1"/>
        <v>-0.2673434856175973</v>
      </c>
    </row>
    <row r="62" spans="1:8" ht="15">
      <c r="A62" s="45" t="s">
        <v>397</v>
      </c>
      <c r="B62" s="45" t="s">
        <v>398</v>
      </c>
      <c r="C62" s="288">
        <v>339</v>
      </c>
      <c r="D62" s="5">
        <v>429</v>
      </c>
      <c r="E62" s="98">
        <f t="shared" si="0"/>
        <v>90</v>
      </c>
      <c r="F62" s="295">
        <f t="shared" si="1"/>
        <v>0.26548672566371684</v>
      </c>
    </row>
    <row r="63" spans="1:8" ht="35.25" customHeight="1">
      <c r="A63" s="45">
        <v>711490</v>
      </c>
      <c r="B63" s="45" t="s">
        <v>1912</v>
      </c>
      <c r="C63" s="288">
        <v>6</v>
      </c>
      <c r="D63" s="5">
        <v>425</v>
      </c>
      <c r="E63" s="98">
        <f t="shared" si="0"/>
        <v>419</v>
      </c>
      <c r="F63" s="295">
        <f t="shared" si="1"/>
        <v>69.833333333333329</v>
      </c>
      <c r="H63" s="292"/>
    </row>
    <row r="64" spans="1:8" ht="15">
      <c r="A64" s="45">
        <v>441203</v>
      </c>
      <c r="B64" s="45" t="s">
        <v>1913</v>
      </c>
      <c r="C64" s="288">
        <v>214</v>
      </c>
      <c r="D64" s="5">
        <v>422</v>
      </c>
      <c r="E64" s="98">
        <f t="shared" si="0"/>
        <v>208</v>
      </c>
      <c r="F64" s="295">
        <f t="shared" si="1"/>
        <v>0.9719626168224299</v>
      </c>
    </row>
    <row r="65" spans="1:6" ht="15">
      <c r="A65" s="45" t="s">
        <v>368</v>
      </c>
      <c r="B65" s="45" t="s">
        <v>369</v>
      </c>
      <c r="C65" s="288">
        <v>476</v>
      </c>
      <c r="D65" s="5">
        <v>419</v>
      </c>
      <c r="E65" s="98">
        <f t="shared" si="0"/>
        <v>-57</v>
      </c>
      <c r="F65" s="295">
        <f t="shared" si="1"/>
        <v>-0.11974789915966387</v>
      </c>
    </row>
    <row r="66" spans="1:6" ht="15">
      <c r="A66" s="45" t="s">
        <v>385</v>
      </c>
      <c r="B66" s="45" t="s">
        <v>386</v>
      </c>
      <c r="C66" s="288">
        <v>867</v>
      </c>
      <c r="D66" s="5">
        <v>411</v>
      </c>
      <c r="E66" s="98">
        <f t="shared" si="0"/>
        <v>-456</v>
      </c>
      <c r="F66" s="295">
        <f t="shared" si="1"/>
        <v>-0.52595155709342556</v>
      </c>
    </row>
    <row r="67" spans="1:6" ht="30">
      <c r="A67" s="45">
        <v>712604</v>
      </c>
      <c r="B67" s="45" t="s">
        <v>1914</v>
      </c>
      <c r="C67" s="288">
        <v>243</v>
      </c>
      <c r="D67" s="5">
        <v>409</v>
      </c>
      <c r="E67" s="98">
        <f t="shared" si="0"/>
        <v>166</v>
      </c>
      <c r="F67" s="295">
        <f t="shared" si="1"/>
        <v>0.6831275720164609</v>
      </c>
    </row>
    <row r="68" spans="1:6" ht="15">
      <c r="A68" s="45">
        <v>711290</v>
      </c>
      <c r="B68" s="45" t="s">
        <v>1915</v>
      </c>
      <c r="C68" s="288">
        <v>39</v>
      </c>
      <c r="D68" s="5">
        <v>399</v>
      </c>
      <c r="E68" s="98">
        <f t="shared" si="0"/>
        <v>360</v>
      </c>
      <c r="F68" s="295">
        <f t="shared" si="1"/>
        <v>9.2307692307692299</v>
      </c>
    </row>
    <row r="69" spans="1:6" ht="30">
      <c r="A69" s="45" t="s">
        <v>460</v>
      </c>
      <c r="B69" s="45" t="s">
        <v>461</v>
      </c>
      <c r="C69" s="288">
        <v>383</v>
      </c>
      <c r="D69" s="5">
        <v>380</v>
      </c>
      <c r="E69" s="98">
        <f t="shared" si="0"/>
        <v>-3</v>
      </c>
      <c r="F69" s="295">
        <f t="shared" si="1"/>
        <v>-7.832898172323759E-3</v>
      </c>
    </row>
    <row r="70" spans="1:6" ht="15">
      <c r="A70" s="45" t="s">
        <v>360</v>
      </c>
      <c r="B70" s="45" t="s">
        <v>361</v>
      </c>
      <c r="C70" s="288">
        <v>945</v>
      </c>
      <c r="D70" s="5">
        <v>372</v>
      </c>
      <c r="E70" s="98">
        <f t="shared" ref="E70:E87" si="2">D70-C70</f>
        <v>-573</v>
      </c>
      <c r="F70" s="295">
        <f t="shared" ref="F70:F87" si="3">SUM(E70/C70)</f>
        <v>-0.6063492063492063</v>
      </c>
    </row>
    <row r="71" spans="1:6" ht="15">
      <c r="A71" s="45" t="s">
        <v>392</v>
      </c>
      <c r="B71" s="45" t="s">
        <v>393</v>
      </c>
      <c r="C71" s="288">
        <v>320</v>
      </c>
      <c r="D71" s="5">
        <v>368</v>
      </c>
      <c r="E71" s="98">
        <f t="shared" si="2"/>
        <v>48</v>
      </c>
      <c r="F71" s="295">
        <f t="shared" si="3"/>
        <v>0.15</v>
      </c>
    </row>
    <row r="72" spans="1:6" ht="15">
      <c r="A72" s="45">
        <v>911206</v>
      </c>
      <c r="B72" s="45" t="s">
        <v>1916</v>
      </c>
      <c r="C72" s="288">
        <v>253</v>
      </c>
      <c r="D72" s="5">
        <v>362</v>
      </c>
      <c r="E72" s="98">
        <f t="shared" si="2"/>
        <v>109</v>
      </c>
      <c r="F72" s="295">
        <f t="shared" si="3"/>
        <v>0.43083003952569171</v>
      </c>
    </row>
    <row r="73" spans="1:6" ht="15">
      <c r="A73" s="45" t="s">
        <v>1917</v>
      </c>
      <c r="B73" s="45" t="s">
        <v>1428</v>
      </c>
      <c r="C73" s="288">
        <v>510</v>
      </c>
      <c r="D73" s="5">
        <v>359</v>
      </c>
      <c r="E73" s="98">
        <f t="shared" si="2"/>
        <v>-151</v>
      </c>
      <c r="F73" s="295">
        <f t="shared" si="3"/>
        <v>-0.29607843137254902</v>
      </c>
    </row>
    <row r="74" spans="1:6" ht="30">
      <c r="A74" s="45" t="s">
        <v>429</v>
      </c>
      <c r="B74" s="45" t="s">
        <v>430</v>
      </c>
      <c r="C74" s="288">
        <v>628</v>
      </c>
      <c r="D74" s="5">
        <v>354</v>
      </c>
      <c r="E74" s="98">
        <f t="shared" si="2"/>
        <v>-274</v>
      </c>
      <c r="F74" s="295">
        <f t="shared" si="3"/>
        <v>-0.43630573248407645</v>
      </c>
    </row>
    <row r="75" spans="1:6" ht="15">
      <c r="A75" s="45">
        <v>334306</v>
      </c>
      <c r="B75" s="45" t="s">
        <v>372</v>
      </c>
      <c r="C75" s="288">
        <v>397</v>
      </c>
      <c r="D75" s="5">
        <v>350</v>
      </c>
      <c r="E75" s="98">
        <f t="shared" si="2"/>
        <v>-47</v>
      </c>
      <c r="F75" s="295">
        <f t="shared" si="3"/>
        <v>-0.11838790931989925</v>
      </c>
    </row>
    <row r="76" spans="1:6" ht="15">
      <c r="A76" s="45" t="s">
        <v>379</v>
      </c>
      <c r="B76" s="45" t="s">
        <v>380</v>
      </c>
      <c r="C76" s="288">
        <v>432</v>
      </c>
      <c r="D76" s="5">
        <v>348</v>
      </c>
      <c r="E76" s="98">
        <f t="shared" si="2"/>
        <v>-84</v>
      </c>
      <c r="F76" s="295">
        <f t="shared" si="3"/>
        <v>-0.19444444444444445</v>
      </c>
    </row>
    <row r="77" spans="1:6" ht="30">
      <c r="A77" s="45">
        <v>962290</v>
      </c>
      <c r="B77" s="45" t="s">
        <v>1918</v>
      </c>
      <c r="C77" s="288">
        <v>82</v>
      </c>
      <c r="D77" s="5">
        <v>344</v>
      </c>
      <c r="E77" s="98">
        <f t="shared" si="2"/>
        <v>262</v>
      </c>
      <c r="F77" s="295">
        <f t="shared" si="3"/>
        <v>3.1951219512195124</v>
      </c>
    </row>
    <row r="78" spans="1:6" ht="15">
      <c r="A78" s="45" t="s">
        <v>407</v>
      </c>
      <c r="B78" s="45" t="s">
        <v>408</v>
      </c>
      <c r="C78" s="288">
        <v>374</v>
      </c>
      <c r="D78" s="5">
        <v>342</v>
      </c>
      <c r="E78" s="98">
        <f t="shared" si="2"/>
        <v>-32</v>
      </c>
      <c r="F78" s="295">
        <f t="shared" si="3"/>
        <v>-8.5561497326203204E-2</v>
      </c>
    </row>
    <row r="79" spans="1:6" ht="15">
      <c r="A79" s="45" t="s">
        <v>422</v>
      </c>
      <c r="B79" s="45" t="s">
        <v>423</v>
      </c>
      <c r="C79" s="288">
        <v>477</v>
      </c>
      <c r="D79" s="5">
        <v>342</v>
      </c>
      <c r="E79" s="98">
        <f t="shared" si="2"/>
        <v>-135</v>
      </c>
      <c r="F79" s="295">
        <f t="shared" si="3"/>
        <v>-0.28301886792452829</v>
      </c>
    </row>
    <row r="80" spans="1:6" ht="15">
      <c r="A80" s="45" t="s">
        <v>418</v>
      </c>
      <c r="B80" s="45" t="s">
        <v>419</v>
      </c>
      <c r="C80" s="288">
        <v>502</v>
      </c>
      <c r="D80" s="5">
        <v>326</v>
      </c>
      <c r="E80" s="98">
        <f t="shared" si="2"/>
        <v>-176</v>
      </c>
      <c r="F80" s="295">
        <f t="shared" si="3"/>
        <v>-0.35059760956175301</v>
      </c>
    </row>
    <row r="81" spans="1:6" ht="15">
      <c r="A81" s="45" t="s">
        <v>1919</v>
      </c>
      <c r="B81" s="45" t="s">
        <v>1430</v>
      </c>
      <c r="C81" s="288">
        <v>428</v>
      </c>
      <c r="D81" s="5">
        <v>322</v>
      </c>
      <c r="E81" s="98">
        <f t="shared" si="2"/>
        <v>-106</v>
      </c>
      <c r="F81" s="295">
        <f t="shared" si="3"/>
        <v>-0.24766355140186916</v>
      </c>
    </row>
    <row r="82" spans="1:6" ht="15">
      <c r="A82" s="45">
        <v>931205</v>
      </c>
      <c r="B82" s="45" t="s">
        <v>1920</v>
      </c>
      <c r="C82" s="288">
        <v>249</v>
      </c>
      <c r="D82" s="5">
        <v>321</v>
      </c>
      <c r="E82" s="98">
        <f t="shared" si="2"/>
        <v>72</v>
      </c>
      <c r="F82" s="295">
        <f t="shared" si="3"/>
        <v>0.28915662650602408</v>
      </c>
    </row>
    <row r="83" spans="1:6" ht="15">
      <c r="A83" s="45">
        <v>341202</v>
      </c>
      <c r="B83" s="45" t="s">
        <v>1921</v>
      </c>
      <c r="C83" s="288">
        <v>231</v>
      </c>
      <c r="D83" s="5">
        <v>317</v>
      </c>
      <c r="E83" s="98">
        <f t="shared" si="2"/>
        <v>86</v>
      </c>
      <c r="F83" s="295">
        <f t="shared" si="3"/>
        <v>0.37229437229437229</v>
      </c>
    </row>
    <row r="84" spans="1:6" ht="15">
      <c r="A84" s="45">
        <v>711501</v>
      </c>
      <c r="B84" s="45" t="s">
        <v>428</v>
      </c>
      <c r="C84" s="288">
        <v>904</v>
      </c>
      <c r="D84" s="5">
        <v>314</v>
      </c>
      <c r="E84" s="98">
        <f t="shared" si="2"/>
        <v>-590</v>
      </c>
      <c r="F84" s="295">
        <f t="shared" si="3"/>
        <v>-0.65265486725663713</v>
      </c>
    </row>
    <row r="85" spans="1:6" ht="15">
      <c r="A85" s="45">
        <v>751402</v>
      </c>
      <c r="B85" s="45" t="s">
        <v>1922</v>
      </c>
      <c r="C85" s="288">
        <v>107</v>
      </c>
      <c r="D85" s="5">
        <v>308</v>
      </c>
      <c r="E85" s="98">
        <f t="shared" si="2"/>
        <v>201</v>
      </c>
      <c r="F85" s="295">
        <f t="shared" si="3"/>
        <v>1.8785046728971964</v>
      </c>
    </row>
    <row r="86" spans="1:6" ht="30">
      <c r="A86" s="45">
        <v>821990</v>
      </c>
      <c r="B86" s="45" t="s">
        <v>1923</v>
      </c>
      <c r="C86" s="288">
        <v>243</v>
      </c>
      <c r="D86" s="5">
        <v>302</v>
      </c>
      <c r="E86" s="98">
        <f t="shared" si="2"/>
        <v>59</v>
      </c>
      <c r="F86" s="295">
        <f t="shared" si="3"/>
        <v>0.24279835390946503</v>
      </c>
    </row>
    <row r="87" spans="1:6" ht="15">
      <c r="A87" s="45" t="s">
        <v>352</v>
      </c>
      <c r="B87" s="45" t="s">
        <v>353</v>
      </c>
      <c r="C87" s="5">
        <v>305</v>
      </c>
      <c r="D87" s="5">
        <v>301</v>
      </c>
      <c r="E87" s="98">
        <f t="shared" si="2"/>
        <v>-4</v>
      </c>
      <c r="F87" s="295">
        <f t="shared" si="3"/>
        <v>-1.3114754098360656E-2</v>
      </c>
    </row>
  </sheetData>
  <mergeCells count="6">
    <mergeCell ref="A1:F1"/>
    <mergeCell ref="A2:F2"/>
    <mergeCell ref="A3:A4"/>
    <mergeCell ref="B3:B4"/>
    <mergeCell ref="E3:F3"/>
    <mergeCell ref="C3:D3"/>
  </mergeCells>
  <printOptions horizontalCentered="1" verticalCentered="1"/>
  <pageMargins left="0.78740157480314965" right="0.39370078740157483" top="0.59055118110236227" bottom="0.59055118110236227" header="0" footer="0"/>
  <pageSetup paperSize="9" scale="65" orientation="portrait" r:id="rId1"/>
  <rowBreaks count="1" manualBreakCount="1">
    <brk id="51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1"/>
  <sheetViews>
    <sheetView view="pageBreakPreview" zoomScaleNormal="100" zoomScaleSheetLayoutView="100" workbookViewId="0">
      <selection activeCell="S16" sqref="S16"/>
    </sheetView>
  </sheetViews>
  <sheetFormatPr defaultRowHeight="12.75"/>
  <cols>
    <col min="1" max="1" width="5.5703125" style="90" customWidth="1"/>
    <col min="2" max="2" width="54.7109375" style="91" customWidth="1"/>
    <col min="3" max="3" width="12" style="81" customWidth="1"/>
    <col min="4" max="4" width="10.85546875" style="81" customWidth="1"/>
    <col min="5" max="5" width="9.7109375" style="81" customWidth="1"/>
    <col min="6" max="6" width="8.42578125" style="81" customWidth="1"/>
    <col min="7" max="7" width="10.42578125" style="81" customWidth="1"/>
    <col min="8" max="8" width="11.140625" style="81" customWidth="1"/>
    <col min="9" max="256" width="9.140625" style="81"/>
    <col min="257" max="257" width="5.5703125" style="81" customWidth="1"/>
    <col min="258" max="258" width="36.140625" style="81" customWidth="1"/>
    <col min="259" max="259" width="15.7109375" style="81" customWidth="1"/>
    <col min="260" max="260" width="7.85546875" style="81" customWidth="1"/>
    <col min="261" max="261" width="8.140625" style="81" customWidth="1"/>
    <col min="262" max="262" width="9.42578125" style="81" customWidth="1"/>
    <col min="263" max="263" width="10.42578125" style="81" customWidth="1"/>
    <col min="264" max="264" width="17.7109375" style="81" customWidth="1"/>
    <col min="265" max="512" width="9.140625" style="81"/>
    <col min="513" max="513" width="5.5703125" style="81" customWidth="1"/>
    <col min="514" max="514" width="36.140625" style="81" customWidth="1"/>
    <col min="515" max="515" width="15.7109375" style="81" customWidth="1"/>
    <col min="516" max="516" width="7.85546875" style="81" customWidth="1"/>
    <col min="517" max="517" width="8.140625" style="81" customWidth="1"/>
    <col min="518" max="518" width="9.42578125" style="81" customWidth="1"/>
    <col min="519" max="519" width="10.42578125" style="81" customWidth="1"/>
    <col min="520" max="520" width="17.7109375" style="81" customWidth="1"/>
    <col min="521" max="768" width="9.140625" style="81"/>
    <col min="769" max="769" width="5.5703125" style="81" customWidth="1"/>
    <col min="770" max="770" width="36.140625" style="81" customWidth="1"/>
    <col min="771" max="771" width="15.7109375" style="81" customWidth="1"/>
    <col min="772" max="772" width="7.85546875" style="81" customWidth="1"/>
    <col min="773" max="773" width="8.140625" style="81" customWidth="1"/>
    <col min="774" max="774" width="9.42578125" style="81" customWidth="1"/>
    <col min="775" max="775" width="10.42578125" style="81" customWidth="1"/>
    <col min="776" max="776" width="17.7109375" style="81" customWidth="1"/>
    <col min="777" max="1024" width="9.140625" style="81"/>
    <col min="1025" max="1025" width="5.5703125" style="81" customWidth="1"/>
    <col min="1026" max="1026" width="36.140625" style="81" customWidth="1"/>
    <col min="1027" max="1027" width="15.7109375" style="81" customWidth="1"/>
    <col min="1028" max="1028" width="7.85546875" style="81" customWidth="1"/>
    <col min="1029" max="1029" width="8.140625" style="81" customWidth="1"/>
    <col min="1030" max="1030" width="9.42578125" style="81" customWidth="1"/>
    <col min="1031" max="1031" width="10.42578125" style="81" customWidth="1"/>
    <col min="1032" max="1032" width="17.7109375" style="81" customWidth="1"/>
    <col min="1033" max="1280" width="9.140625" style="81"/>
    <col min="1281" max="1281" width="5.5703125" style="81" customWidth="1"/>
    <col min="1282" max="1282" width="36.140625" style="81" customWidth="1"/>
    <col min="1283" max="1283" width="15.7109375" style="81" customWidth="1"/>
    <col min="1284" max="1284" width="7.85546875" style="81" customWidth="1"/>
    <col min="1285" max="1285" width="8.140625" style="81" customWidth="1"/>
    <col min="1286" max="1286" width="9.42578125" style="81" customWidth="1"/>
    <col min="1287" max="1287" width="10.42578125" style="81" customWidth="1"/>
    <col min="1288" max="1288" width="17.7109375" style="81" customWidth="1"/>
    <col min="1289" max="1536" width="9.140625" style="81"/>
    <col min="1537" max="1537" width="5.5703125" style="81" customWidth="1"/>
    <col min="1538" max="1538" width="36.140625" style="81" customWidth="1"/>
    <col min="1539" max="1539" width="15.7109375" style="81" customWidth="1"/>
    <col min="1540" max="1540" width="7.85546875" style="81" customWidth="1"/>
    <col min="1541" max="1541" width="8.140625" style="81" customWidth="1"/>
    <col min="1542" max="1542" width="9.42578125" style="81" customWidth="1"/>
    <col min="1543" max="1543" width="10.42578125" style="81" customWidth="1"/>
    <col min="1544" max="1544" width="17.7109375" style="81" customWidth="1"/>
    <col min="1545" max="1792" width="9.140625" style="81"/>
    <col min="1793" max="1793" width="5.5703125" style="81" customWidth="1"/>
    <col min="1794" max="1794" width="36.140625" style="81" customWidth="1"/>
    <col min="1795" max="1795" width="15.7109375" style="81" customWidth="1"/>
    <col min="1796" max="1796" width="7.85546875" style="81" customWidth="1"/>
    <col min="1797" max="1797" width="8.140625" style="81" customWidth="1"/>
    <col min="1798" max="1798" width="9.42578125" style="81" customWidth="1"/>
    <col min="1799" max="1799" width="10.42578125" style="81" customWidth="1"/>
    <col min="1800" max="1800" width="17.7109375" style="81" customWidth="1"/>
    <col min="1801" max="2048" width="9.140625" style="81"/>
    <col min="2049" max="2049" width="5.5703125" style="81" customWidth="1"/>
    <col min="2050" max="2050" width="36.140625" style="81" customWidth="1"/>
    <col min="2051" max="2051" width="15.7109375" style="81" customWidth="1"/>
    <col min="2052" max="2052" width="7.85546875" style="81" customWidth="1"/>
    <col min="2053" max="2053" width="8.140625" style="81" customWidth="1"/>
    <col min="2054" max="2054" width="9.42578125" style="81" customWidth="1"/>
    <col min="2055" max="2055" width="10.42578125" style="81" customWidth="1"/>
    <col min="2056" max="2056" width="17.7109375" style="81" customWidth="1"/>
    <col min="2057" max="2304" width="9.140625" style="81"/>
    <col min="2305" max="2305" width="5.5703125" style="81" customWidth="1"/>
    <col min="2306" max="2306" width="36.140625" style="81" customWidth="1"/>
    <col min="2307" max="2307" width="15.7109375" style="81" customWidth="1"/>
    <col min="2308" max="2308" width="7.85546875" style="81" customWidth="1"/>
    <col min="2309" max="2309" width="8.140625" style="81" customWidth="1"/>
    <col min="2310" max="2310" width="9.42578125" style="81" customWidth="1"/>
    <col min="2311" max="2311" width="10.42578125" style="81" customWidth="1"/>
    <col min="2312" max="2312" width="17.7109375" style="81" customWidth="1"/>
    <col min="2313" max="2560" width="9.140625" style="81"/>
    <col min="2561" max="2561" width="5.5703125" style="81" customWidth="1"/>
    <col min="2562" max="2562" width="36.140625" style="81" customWidth="1"/>
    <col min="2563" max="2563" width="15.7109375" style="81" customWidth="1"/>
    <col min="2564" max="2564" width="7.85546875" style="81" customWidth="1"/>
    <col min="2565" max="2565" width="8.140625" style="81" customWidth="1"/>
    <col min="2566" max="2566" width="9.42578125" style="81" customWidth="1"/>
    <col min="2567" max="2567" width="10.42578125" style="81" customWidth="1"/>
    <col min="2568" max="2568" width="17.7109375" style="81" customWidth="1"/>
    <col min="2569" max="2816" width="9.140625" style="81"/>
    <col min="2817" max="2817" width="5.5703125" style="81" customWidth="1"/>
    <col min="2818" max="2818" width="36.140625" style="81" customWidth="1"/>
    <col min="2819" max="2819" width="15.7109375" style="81" customWidth="1"/>
    <col min="2820" max="2820" width="7.85546875" style="81" customWidth="1"/>
    <col min="2821" max="2821" width="8.140625" style="81" customWidth="1"/>
    <col min="2822" max="2822" width="9.42578125" style="81" customWidth="1"/>
    <col min="2823" max="2823" width="10.42578125" style="81" customWidth="1"/>
    <col min="2824" max="2824" width="17.7109375" style="81" customWidth="1"/>
    <col min="2825" max="3072" width="9.140625" style="81"/>
    <col min="3073" max="3073" width="5.5703125" style="81" customWidth="1"/>
    <col min="3074" max="3074" width="36.140625" style="81" customWidth="1"/>
    <col min="3075" max="3075" width="15.7109375" style="81" customWidth="1"/>
    <col min="3076" max="3076" width="7.85546875" style="81" customWidth="1"/>
    <col min="3077" max="3077" width="8.140625" style="81" customWidth="1"/>
    <col min="3078" max="3078" width="9.42578125" style="81" customWidth="1"/>
    <col min="3079" max="3079" width="10.42578125" style="81" customWidth="1"/>
    <col min="3080" max="3080" width="17.7109375" style="81" customWidth="1"/>
    <col min="3081" max="3328" width="9.140625" style="81"/>
    <col min="3329" max="3329" width="5.5703125" style="81" customWidth="1"/>
    <col min="3330" max="3330" width="36.140625" style="81" customWidth="1"/>
    <col min="3331" max="3331" width="15.7109375" style="81" customWidth="1"/>
    <col min="3332" max="3332" width="7.85546875" style="81" customWidth="1"/>
    <col min="3333" max="3333" width="8.140625" style="81" customWidth="1"/>
    <col min="3334" max="3334" width="9.42578125" style="81" customWidth="1"/>
    <col min="3335" max="3335" width="10.42578125" style="81" customWidth="1"/>
    <col min="3336" max="3336" width="17.7109375" style="81" customWidth="1"/>
    <col min="3337" max="3584" width="9.140625" style="81"/>
    <col min="3585" max="3585" width="5.5703125" style="81" customWidth="1"/>
    <col min="3586" max="3586" width="36.140625" style="81" customWidth="1"/>
    <col min="3587" max="3587" width="15.7109375" style="81" customWidth="1"/>
    <col min="3588" max="3588" width="7.85546875" style="81" customWidth="1"/>
    <col min="3589" max="3589" width="8.140625" style="81" customWidth="1"/>
    <col min="3590" max="3590" width="9.42578125" style="81" customWidth="1"/>
    <col min="3591" max="3591" width="10.42578125" style="81" customWidth="1"/>
    <col min="3592" max="3592" width="17.7109375" style="81" customWidth="1"/>
    <col min="3593" max="3840" width="9.140625" style="81"/>
    <col min="3841" max="3841" width="5.5703125" style="81" customWidth="1"/>
    <col min="3842" max="3842" width="36.140625" style="81" customWidth="1"/>
    <col min="3843" max="3843" width="15.7109375" style="81" customWidth="1"/>
    <col min="3844" max="3844" width="7.85546875" style="81" customWidth="1"/>
    <col min="3845" max="3845" width="8.140625" style="81" customWidth="1"/>
    <col min="3846" max="3846" width="9.42578125" style="81" customWidth="1"/>
    <col min="3847" max="3847" width="10.42578125" style="81" customWidth="1"/>
    <col min="3848" max="3848" width="17.7109375" style="81" customWidth="1"/>
    <col min="3849" max="4096" width="9.140625" style="81"/>
    <col min="4097" max="4097" width="5.5703125" style="81" customWidth="1"/>
    <col min="4098" max="4098" width="36.140625" style="81" customWidth="1"/>
    <col min="4099" max="4099" width="15.7109375" style="81" customWidth="1"/>
    <col min="4100" max="4100" width="7.85546875" style="81" customWidth="1"/>
    <col min="4101" max="4101" width="8.140625" style="81" customWidth="1"/>
    <col min="4102" max="4102" width="9.42578125" style="81" customWidth="1"/>
    <col min="4103" max="4103" width="10.42578125" style="81" customWidth="1"/>
    <col min="4104" max="4104" width="17.7109375" style="81" customWidth="1"/>
    <col min="4105" max="4352" width="9.140625" style="81"/>
    <col min="4353" max="4353" width="5.5703125" style="81" customWidth="1"/>
    <col min="4354" max="4354" width="36.140625" style="81" customWidth="1"/>
    <col min="4355" max="4355" width="15.7109375" style="81" customWidth="1"/>
    <col min="4356" max="4356" width="7.85546875" style="81" customWidth="1"/>
    <col min="4357" max="4357" width="8.140625" style="81" customWidth="1"/>
    <col min="4358" max="4358" width="9.42578125" style="81" customWidth="1"/>
    <col min="4359" max="4359" width="10.42578125" style="81" customWidth="1"/>
    <col min="4360" max="4360" width="17.7109375" style="81" customWidth="1"/>
    <col min="4361" max="4608" width="9.140625" style="81"/>
    <col min="4609" max="4609" width="5.5703125" style="81" customWidth="1"/>
    <col min="4610" max="4610" width="36.140625" style="81" customWidth="1"/>
    <col min="4611" max="4611" width="15.7109375" style="81" customWidth="1"/>
    <col min="4612" max="4612" width="7.85546875" style="81" customWidth="1"/>
    <col min="4613" max="4613" width="8.140625" style="81" customWidth="1"/>
    <col min="4614" max="4614" width="9.42578125" style="81" customWidth="1"/>
    <col min="4615" max="4615" width="10.42578125" style="81" customWidth="1"/>
    <col min="4616" max="4616" width="17.7109375" style="81" customWidth="1"/>
    <col min="4617" max="4864" width="9.140625" style="81"/>
    <col min="4865" max="4865" width="5.5703125" style="81" customWidth="1"/>
    <col min="4866" max="4866" width="36.140625" style="81" customWidth="1"/>
    <col min="4867" max="4867" width="15.7109375" style="81" customWidth="1"/>
    <col min="4868" max="4868" width="7.85546875" style="81" customWidth="1"/>
    <col min="4869" max="4869" width="8.140625" style="81" customWidth="1"/>
    <col min="4870" max="4870" width="9.42578125" style="81" customWidth="1"/>
    <col min="4871" max="4871" width="10.42578125" style="81" customWidth="1"/>
    <col min="4872" max="4872" width="17.7109375" style="81" customWidth="1"/>
    <col min="4873" max="5120" width="9.140625" style="81"/>
    <col min="5121" max="5121" width="5.5703125" style="81" customWidth="1"/>
    <col min="5122" max="5122" width="36.140625" style="81" customWidth="1"/>
    <col min="5123" max="5123" width="15.7109375" style="81" customWidth="1"/>
    <col min="5124" max="5124" width="7.85546875" style="81" customWidth="1"/>
    <col min="5125" max="5125" width="8.140625" style="81" customWidth="1"/>
    <col min="5126" max="5126" width="9.42578125" style="81" customWidth="1"/>
    <col min="5127" max="5127" width="10.42578125" style="81" customWidth="1"/>
    <col min="5128" max="5128" width="17.7109375" style="81" customWidth="1"/>
    <col min="5129" max="5376" width="9.140625" style="81"/>
    <col min="5377" max="5377" width="5.5703125" style="81" customWidth="1"/>
    <col min="5378" max="5378" width="36.140625" style="81" customWidth="1"/>
    <col min="5379" max="5379" width="15.7109375" style="81" customWidth="1"/>
    <col min="5380" max="5380" width="7.85546875" style="81" customWidth="1"/>
    <col min="5381" max="5381" width="8.140625" style="81" customWidth="1"/>
    <col min="5382" max="5382" width="9.42578125" style="81" customWidth="1"/>
    <col min="5383" max="5383" width="10.42578125" style="81" customWidth="1"/>
    <col min="5384" max="5384" width="17.7109375" style="81" customWidth="1"/>
    <col min="5385" max="5632" width="9.140625" style="81"/>
    <col min="5633" max="5633" width="5.5703125" style="81" customWidth="1"/>
    <col min="5634" max="5634" width="36.140625" style="81" customWidth="1"/>
    <col min="5635" max="5635" width="15.7109375" style="81" customWidth="1"/>
    <col min="5636" max="5636" width="7.85546875" style="81" customWidth="1"/>
    <col min="5637" max="5637" width="8.140625" style="81" customWidth="1"/>
    <col min="5638" max="5638" width="9.42578125" style="81" customWidth="1"/>
    <col min="5639" max="5639" width="10.42578125" style="81" customWidth="1"/>
    <col min="5640" max="5640" width="17.7109375" style="81" customWidth="1"/>
    <col min="5641" max="5888" width="9.140625" style="81"/>
    <col min="5889" max="5889" width="5.5703125" style="81" customWidth="1"/>
    <col min="5890" max="5890" width="36.140625" style="81" customWidth="1"/>
    <col min="5891" max="5891" width="15.7109375" style="81" customWidth="1"/>
    <col min="5892" max="5892" width="7.85546875" style="81" customWidth="1"/>
    <col min="5893" max="5893" width="8.140625" style="81" customWidth="1"/>
    <col min="5894" max="5894" width="9.42578125" style="81" customWidth="1"/>
    <col min="5895" max="5895" width="10.42578125" style="81" customWidth="1"/>
    <col min="5896" max="5896" width="17.7109375" style="81" customWidth="1"/>
    <col min="5897" max="6144" width="9.140625" style="81"/>
    <col min="6145" max="6145" width="5.5703125" style="81" customWidth="1"/>
    <col min="6146" max="6146" width="36.140625" style="81" customWidth="1"/>
    <col min="6147" max="6147" width="15.7109375" style="81" customWidth="1"/>
    <col min="6148" max="6148" width="7.85546875" style="81" customWidth="1"/>
    <col min="6149" max="6149" width="8.140625" style="81" customWidth="1"/>
    <col min="6150" max="6150" width="9.42578125" style="81" customWidth="1"/>
    <col min="6151" max="6151" width="10.42578125" style="81" customWidth="1"/>
    <col min="6152" max="6152" width="17.7109375" style="81" customWidth="1"/>
    <col min="6153" max="6400" width="9.140625" style="81"/>
    <col min="6401" max="6401" width="5.5703125" style="81" customWidth="1"/>
    <col min="6402" max="6402" width="36.140625" style="81" customWidth="1"/>
    <col min="6403" max="6403" width="15.7109375" style="81" customWidth="1"/>
    <col min="6404" max="6404" width="7.85546875" style="81" customWidth="1"/>
    <col min="6405" max="6405" width="8.140625" style="81" customWidth="1"/>
    <col min="6406" max="6406" width="9.42578125" style="81" customWidth="1"/>
    <col min="6407" max="6407" width="10.42578125" style="81" customWidth="1"/>
    <col min="6408" max="6408" width="17.7109375" style="81" customWidth="1"/>
    <col min="6409" max="6656" width="9.140625" style="81"/>
    <col min="6657" max="6657" width="5.5703125" style="81" customWidth="1"/>
    <col min="6658" max="6658" width="36.140625" style="81" customWidth="1"/>
    <col min="6659" max="6659" width="15.7109375" style="81" customWidth="1"/>
    <col min="6660" max="6660" width="7.85546875" style="81" customWidth="1"/>
    <col min="6661" max="6661" width="8.140625" style="81" customWidth="1"/>
    <col min="6662" max="6662" width="9.42578125" style="81" customWidth="1"/>
    <col min="6663" max="6663" width="10.42578125" style="81" customWidth="1"/>
    <col min="6664" max="6664" width="17.7109375" style="81" customWidth="1"/>
    <col min="6665" max="6912" width="9.140625" style="81"/>
    <col min="6913" max="6913" width="5.5703125" style="81" customWidth="1"/>
    <col min="6914" max="6914" width="36.140625" style="81" customWidth="1"/>
    <col min="6915" max="6915" width="15.7109375" style="81" customWidth="1"/>
    <col min="6916" max="6916" width="7.85546875" style="81" customWidth="1"/>
    <col min="6917" max="6917" width="8.140625" style="81" customWidth="1"/>
    <col min="6918" max="6918" width="9.42578125" style="81" customWidth="1"/>
    <col min="6919" max="6919" width="10.42578125" style="81" customWidth="1"/>
    <col min="6920" max="6920" width="17.7109375" style="81" customWidth="1"/>
    <col min="6921" max="7168" width="9.140625" style="81"/>
    <col min="7169" max="7169" width="5.5703125" style="81" customWidth="1"/>
    <col min="7170" max="7170" width="36.140625" style="81" customWidth="1"/>
    <col min="7171" max="7171" width="15.7109375" style="81" customWidth="1"/>
    <col min="7172" max="7172" width="7.85546875" style="81" customWidth="1"/>
    <col min="7173" max="7173" width="8.140625" style="81" customWidth="1"/>
    <col min="7174" max="7174" width="9.42578125" style="81" customWidth="1"/>
    <col min="7175" max="7175" width="10.42578125" style="81" customWidth="1"/>
    <col min="7176" max="7176" width="17.7109375" style="81" customWidth="1"/>
    <col min="7177" max="7424" width="9.140625" style="81"/>
    <col min="7425" max="7425" width="5.5703125" style="81" customWidth="1"/>
    <col min="7426" max="7426" width="36.140625" style="81" customWidth="1"/>
    <col min="7427" max="7427" width="15.7109375" style="81" customWidth="1"/>
    <col min="7428" max="7428" width="7.85546875" style="81" customWidth="1"/>
    <col min="7429" max="7429" width="8.140625" style="81" customWidth="1"/>
    <col min="7430" max="7430" width="9.42578125" style="81" customWidth="1"/>
    <col min="7431" max="7431" width="10.42578125" style="81" customWidth="1"/>
    <col min="7432" max="7432" width="17.7109375" style="81" customWidth="1"/>
    <col min="7433" max="7680" width="9.140625" style="81"/>
    <col min="7681" max="7681" width="5.5703125" style="81" customWidth="1"/>
    <col min="7682" max="7682" width="36.140625" style="81" customWidth="1"/>
    <col min="7683" max="7683" width="15.7109375" style="81" customWidth="1"/>
    <col min="7684" max="7684" width="7.85546875" style="81" customWidth="1"/>
    <col min="7685" max="7685" width="8.140625" style="81" customWidth="1"/>
    <col min="7686" max="7686" width="9.42578125" style="81" customWidth="1"/>
    <col min="7687" max="7687" width="10.42578125" style="81" customWidth="1"/>
    <col min="7688" max="7688" width="17.7109375" style="81" customWidth="1"/>
    <col min="7689" max="7936" width="9.140625" style="81"/>
    <col min="7937" max="7937" width="5.5703125" style="81" customWidth="1"/>
    <col min="7938" max="7938" width="36.140625" style="81" customWidth="1"/>
    <col min="7939" max="7939" width="15.7109375" style="81" customWidth="1"/>
    <col min="7940" max="7940" width="7.85546875" style="81" customWidth="1"/>
    <col min="7941" max="7941" width="8.140625" style="81" customWidth="1"/>
    <col min="7942" max="7942" width="9.42578125" style="81" customWidth="1"/>
    <col min="7943" max="7943" width="10.42578125" style="81" customWidth="1"/>
    <col min="7944" max="7944" width="17.7109375" style="81" customWidth="1"/>
    <col min="7945" max="8192" width="9.140625" style="81"/>
    <col min="8193" max="8193" width="5.5703125" style="81" customWidth="1"/>
    <col min="8194" max="8194" width="36.140625" style="81" customWidth="1"/>
    <col min="8195" max="8195" width="15.7109375" style="81" customWidth="1"/>
    <col min="8196" max="8196" width="7.85546875" style="81" customWidth="1"/>
    <col min="8197" max="8197" width="8.140625" style="81" customWidth="1"/>
    <col min="8198" max="8198" width="9.42578125" style="81" customWidth="1"/>
    <col min="8199" max="8199" width="10.42578125" style="81" customWidth="1"/>
    <col min="8200" max="8200" width="17.7109375" style="81" customWidth="1"/>
    <col min="8201" max="8448" width="9.140625" style="81"/>
    <col min="8449" max="8449" width="5.5703125" style="81" customWidth="1"/>
    <col min="8450" max="8450" width="36.140625" style="81" customWidth="1"/>
    <col min="8451" max="8451" width="15.7109375" style="81" customWidth="1"/>
    <col min="8452" max="8452" width="7.85546875" style="81" customWidth="1"/>
    <col min="8453" max="8453" width="8.140625" style="81" customWidth="1"/>
    <col min="8454" max="8454" width="9.42578125" style="81" customWidth="1"/>
    <col min="8455" max="8455" width="10.42578125" style="81" customWidth="1"/>
    <col min="8456" max="8456" width="17.7109375" style="81" customWidth="1"/>
    <col min="8457" max="8704" width="9.140625" style="81"/>
    <col min="8705" max="8705" width="5.5703125" style="81" customWidth="1"/>
    <col min="8706" max="8706" width="36.140625" style="81" customWidth="1"/>
    <col min="8707" max="8707" width="15.7109375" style="81" customWidth="1"/>
    <col min="8708" max="8708" width="7.85546875" style="81" customWidth="1"/>
    <col min="8709" max="8709" width="8.140625" style="81" customWidth="1"/>
    <col min="8710" max="8710" width="9.42578125" style="81" customWidth="1"/>
    <col min="8711" max="8711" width="10.42578125" style="81" customWidth="1"/>
    <col min="8712" max="8712" width="17.7109375" style="81" customWidth="1"/>
    <col min="8713" max="8960" width="9.140625" style="81"/>
    <col min="8961" max="8961" width="5.5703125" style="81" customWidth="1"/>
    <col min="8962" max="8962" width="36.140625" style="81" customWidth="1"/>
    <col min="8963" max="8963" width="15.7109375" style="81" customWidth="1"/>
    <col min="8964" max="8964" width="7.85546875" style="81" customWidth="1"/>
    <col min="8965" max="8965" width="8.140625" style="81" customWidth="1"/>
    <col min="8966" max="8966" width="9.42578125" style="81" customWidth="1"/>
    <col min="8967" max="8967" width="10.42578125" style="81" customWidth="1"/>
    <col min="8968" max="8968" width="17.7109375" style="81" customWidth="1"/>
    <col min="8969" max="9216" width="9.140625" style="81"/>
    <col min="9217" max="9217" width="5.5703125" style="81" customWidth="1"/>
    <col min="9218" max="9218" width="36.140625" style="81" customWidth="1"/>
    <col min="9219" max="9219" width="15.7109375" style="81" customWidth="1"/>
    <col min="9220" max="9220" width="7.85546875" style="81" customWidth="1"/>
    <col min="9221" max="9221" width="8.140625" style="81" customWidth="1"/>
    <col min="9222" max="9222" width="9.42578125" style="81" customWidth="1"/>
    <col min="9223" max="9223" width="10.42578125" style="81" customWidth="1"/>
    <col min="9224" max="9224" width="17.7109375" style="81" customWidth="1"/>
    <col min="9225" max="9472" width="9.140625" style="81"/>
    <col min="9473" max="9473" width="5.5703125" style="81" customWidth="1"/>
    <col min="9474" max="9474" width="36.140625" style="81" customWidth="1"/>
    <col min="9475" max="9475" width="15.7109375" style="81" customWidth="1"/>
    <col min="9476" max="9476" width="7.85546875" style="81" customWidth="1"/>
    <col min="9477" max="9477" width="8.140625" style="81" customWidth="1"/>
    <col min="9478" max="9478" width="9.42578125" style="81" customWidth="1"/>
    <col min="9479" max="9479" width="10.42578125" style="81" customWidth="1"/>
    <col min="9480" max="9480" width="17.7109375" style="81" customWidth="1"/>
    <col min="9481" max="9728" width="9.140625" style="81"/>
    <col min="9729" max="9729" width="5.5703125" style="81" customWidth="1"/>
    <col min="9730" max="9730" width="36.140625" style="81" customWidth="1"/>
    <col min="9731" max="9731" width="15.7109375" style="81" customWidth="1"/>
    <col min="9732" max="9732" width="7.85546875" style="81" customWidth="1"/>
    <col min="9733" max="9733" width="8.140625" style="81" customWidth="1"/>
    <col min="9734" max="9734" width="9.42578125" style="81" customWidth="1"/>
    <col min="9735" max="9735" width="10.42578125" style="81" customWidth="1"/>
    <col min="9736" max="9736" width="17.7109375" style="81" customWidth="1"/>
    <col min="9737" max="9984" width="9.140625" style="81"/>
    <col min="9985" max="9985" width="5.5703125" style="81" customWidth="1"/>
    <col min="9986" max="9986" width="36.140625" style="81" customWidth="1"/>
    <col min="9987" max="9987" width="15.7109375" style="81" customWidth="1"/>
    <col min="9988" max="9988" width="7.85546875" style="81" customWidth="1"/>
    <col min="9989" max="9989" width="8.140625" style="81" customWidth="1"/>
    <col min="9990" max="9990" width="9.42578125" style="81" customWidth="1"/>
    <col min="9991" max="9991" width="10.42578125" style="81" customWidth="1"/>
    <col min="9992" max="9992" width="17.7109375" style="81" customWidth="1"/>
    <col min="9993" max="10240" width="9.140625" style="81"/>
    <col min="10241" max="10241" width="5.5703125" style="81" customWidth="1"/>
    <col min="10242" max="10242" width="36.140625" style="81" customWidth="1"/>
    <col min="10243" max="10243" width="15.7109375" style="81" customWidth="1"/>
    <col min="10244" max="10244" width="7.85546875" style="81" customWidth="1"/>
    <col min="10245" max="10245" width="8.140625" style="81" customWidth="1"/>
    <col min="10246" max="10246" width="9.42578125" style="81" customWidth="1"/>
    <col min="10247" max="10247" width="10.42578125" style="81" customWidth="1"/>
    <col min="10248" max="10248" width="17.7109375" style="81" customWidth="1"/>
    <col min="10249" max="10496" width="9.140625" style="81"/>
    <col min="10497" max="10497" width="5.5703125" style="81" customWidth="1"/>
    <col min="10498" max="10498" width="36.140625" style="81" customWidth="1"/>
    <col min="10499" max="10499" width="15.7109375" style="81" customWidth="1"/>
    <col min="10500" max="10500" width="7.85546875" style="81" customWidth="1"/>
    <col min="10501" max="10501" width="8.140625" style="81" customWidth="1"/>
    <col min="10502" max="10502" width="9.42578125" style="81" customWidth="1"/>
    <col min="10503" max="10503" width="10.42578125" style="81" customWidth="1"/>
    <col min="10504" max="10504" width="17.7109375" style="81" customWidth="1"/>
    <col min="10505" max="10752" width="9.140625" style="81"/>
    <col min="10753" max="10753" width="5.5703125" style="81" customWidth="1"/>
    <col min="10754" max="10754" width="36.140625" style="81" customWidth="1"/>
    <col min="10755" max="10755" width="15.7109375" style="81" customWidth="1"/>
    <col min="10756" max="10756" width="7.85546875" style="81" customWidth="1"/>
    <col min="10757" max="10757" width="8.140625" style="81" customWidth="1"/>
    <col min="10758" max="10758" width="9.42578125" style="81" customWidth="1"/>
    <col min="10759" max="10759" width="10.42578125" style="81" customWidth="1"/>
    <col min="10760" max="10760" width="17.7109375" style="81" customWidth="1"/>
    <col min="10761" max="11008" width="9.140625" style="81"/>
    <col min="11009" max="11009" width="5.5703125" style="81" customWidth="1"/>
    <col min="11010" max="11010" width="36.140625" style="81" customWidth="1"/>
    <col min="11011" max="11011" width="15.7109375" style="81" customWidth="1"/>
    <col min="11012" max="11012" width="7.85546875" style="81" customWidth="1"/>
    <col min="11013" max="11013" width="8.140625" style="81" customWidth="1"/>
    <col min="11014" max="11014" width="9.42578125" style="81" customWidth="1"/>
    <col min="11015" max="11015" width="10.42578125" style="81" customWidth="1"/>
    <col min="11016" max="11016" width="17.7109375" style="81" customWidth="1"/>
    <col min="11017" max="11264" width="9.140625" style="81"/>
    <col min="11265" max="11265" width="5.5703125" style="81" customWidth="1"/>
    <col min="11266" max="11266" width="36.140625" style="81" customWidth="1"/>
    <col min="11267" max="11267" width="15.7109375" style="81" customWidth="1"/>
    <col min="11268" max="11268" width="7.85546875" style="81" customWidth="1"/>
    <col min="11269" max="11269" width="8.140625" style="81" customWidth="1"/>
    <col min="11270" max="11270" width="9.42578125" style="81" customWidth="1"/>
    <col min="11271" max="11271" width="10.42578125" style="81" customWidth="1"/>
    <col min="11272" max="11272" width="17.7109375" style="81" customWidth="1"/>
    <col min="11273" max="11520" width="9.140625" style="81"/>
    <col min="11521" max="11521" width="5.5703125" style="81" customWidth="1"/>
    <col min="11522" max="11522" width="36.140625" style="81" customWidth="1"/>
    <col min="11523" max="11523" width="15.7109375" style="81" customWidth="1"/>
    <col min="11524" max="11524" width="7.85546875" style="81" customWidth="1"/>
    <col min="11525" max="11525" width="8.140625" style="81" customWidth="1"/>
    <col min="11526" max="11526" width="9.42578125" style="81" customWidth="1"/>
    <col min="11527" max="11527" width="10.42578125" style="81" customWidth="1"/>
    <col min="11528" max="11528" width="17.7109375" style="81" customWidth="1"/>
    <col min="11529" max="11776" width="9.140625" style="81"/>
    <col min="11777" max="11777" width="5.5703125" style="81" customWidth="1"/>
    <col min="11778" max="11778" width="36.140625" style="81" customWidth="1"/>
    <col min="11779" max="11779" width="15.7109375" style="81" customWidth="1"/>
    <col min="11780" max="11780" width="7.85546875" style="81" customWidth="1"/>
    <col min="11781" max="11781" width="8.140625" style="81" customWidth="1"/>
    <col min="11782" max="11782" width="9.42578125" style="81" customWidth="1"/>
    <col min="11783" max="11783" width="10.42578125" style="81" customWidth="1"/>
    <col min="11784" max="11784" width="17.7109375" style="81" customWidth="1"/>
    <col min="11785" max="12032" width="9.140625" style="81"/>
    <col min="12033" max="12033" width="5.5703125" style="81" customWidth="1"/>
    <col min="12034" max="12034" width="36.140625" style="81" customWidth="1"/>
    <col min="12035" max="12035" width="15.7109375" style="81" customWidth="1"/>
    <col min="12036" max="12036" width="7.85546875" style="81" customWidth="1"/>
    <col min="12037" max="12037" width="8.140625" style="81" customWidth="1"/>
    <col min="12038" max="12038" width="9.42578125" style="81" customWidth="1"/>
    <col min="12039" max="12039" width="10.42578125" style="81" customWidth="1"/>
    <col min="12040" max="12040" width="17.7109375" style="81" customWidth="1"/>
    <col min="12041" max="12288" width="9.140625" style="81"/>
    <col min="12289" max="12289" width="5.5703125" style="81" customWidth="1"/>
    <col min="12290" max="12290" width="36.140625" style="81" customWidth="1"/>
    <col min="12291" max="12291" width="15.7109375" style="81" customWidth="1"/>
    <col min="12292" max="12292" width="7.85546875" style="81" customWidth="1"/>
    <col min="12293" max="12293" width="8.140625" style="81" customWidth="1"/>
    <col min="12294" max="12294" width="9.42578125" style="81" customWidth="1"/>
    <col min="12295" max="12295" width="10.42578125" style="81" customWidth="1"/>
    <col min="12296" max="12296" width="17.7109375" style="81" customWidth="1"/>
    <col min="12297" max="12544" width="9.140625" style="81"/>
    <col min="12545" max="12545" width="5.5703125" style="81" customWidth="1"/>
    <col min="12546" max="12546" width="36.140625" style="81" customWidth="1"/>
    <col min="12547" max="12547" width="15.7109375" style="81" customWidth="1"/>
    <col min="12548" max="12548" width="7.85546875" style="81" customWidth="1"/>
    <col min="12549" max="12549" width="8.140625" style="81" customWidth="1"/>
    <col min="12550" max="12550" width="9.42578125" style="81" customWidth="1"/>
    <col min="12551" max="12551" width="10.42578125" style="81" customWidth="1"/>
    <col min="12552" max="12552" width="17.7109375" style="81" customWidth="1"/>
    <col min="12553" max="12800" width="9.140625" style="81"/>
    <col min="12801" max="12801" width="5.5703125" style="81" customWidth="1"/>
    <col min="12802" max="12802" width="36.140625" style="81" customWidth="1"/>
    <col min="12803" max="12803" width="15.7109375" style="81" customWidth="1"/>
    <col min="12804" max="12804" width="7.85546875" style="81" customWidth="1"/>
    <col min="12805" max="12805" width="8.140625" style="81" customWidth="1"/>
    <col min="12806" max="12806" width="9.42578125" style="81" customWidth="1"/>
    <col min="12807" max="12807" width="10.42578125" style="81" customWidth="1"/>
    <col min="12808" max="12808" width="17.7109375" style="81" customWidth="1"/>
    <col min="12809" max="13056" width="9.140625" style="81"/>
    <col min="13057" max="13057" width="5.5703125" style="81" customWidth="1"/>
    <col min="13058" max="13058" width="36.140625" style="81" customWidth="1"/>
    <col min="13059" max="13059" width="15.7109375" style="81" customWidth="1"/>
    <col min="13060" max="13060" width="7.85546875" style="81" customWidth="1"/>
    <col min="13061" max="13061" width="8.140625" style="81" customWidth="1"/>
    <col min="13062" max="13062" width="9.42578125" style="81" customWidth="1"/>
    <col min="13063" max="13063" width="10.42578125" style="81" customWidth="1"/>
    <col min="13064" max="13064" width="17.7109375" style="81" customWidth="1"/>
    <col min="13065" max="13312" width="9.140625" style="81"/>
    <col min="13313" max="13313" width="5.5703125" style="81" customWidth="1"/>
    <col min="13314" max="13314" width="36.140625" style="81" customWidth="1"/>
    <col min="13315" max="13315" width="15.7109375" style="81" customWidth="1"/>
    <col min="13316" max="13316" width="7.85546875" style="81" customWidth="1"/>
    <col min="13317" max="13317" width="8.140625" style="81" customWidth="1"/>
    <col min="13318" max="13318" width="9.42578125" style="81" customWidth="1"/>
    <col min="13319" max="13319" width="10.42578125" style="81" customWidth="1"/>
    <col min="13320" max="13320" width="17.7109375" style="81" customWidth="1"/>
    <col min="13321" max="13568" width="9.140625" style="81"/>
    <col min="13569" max="13569" width="5.5703125" style="81" customWidth="1"/>
    <col min="13570" max="13570" width="36.140625" style="81" customWidth="1"/>
    <col min="13571" max="13571" width="15.7109375" style="81" customWidth="1"/>
    <col min="13572" max="13572" width="7.85546875" style="81" customWidth="1"/>
    <col min="13573" max="13573" width="8.140625" style="81" customWidth="1"/>
    <col min="13574" max="13574" width="9.42578125" style="81" customWidth="1"/>
    <col min="13575" max="13575" width="10.42578125" style="81" customWidth="1"/>
    <col min="13576" max="13576" width="17.7109375" style="81" customWidth="1"/>
    <col min="13577" max="13824" width="9.140625" style="81"/>
    <col min="13825" max="13825" width="5.5703125" style="81" customWidth="1"/>
    <col min="13826" max="13826" width="36.140625" style="81" customWidth="1"/>
    <col min="13827" max="13827" width="15.7109375" style="81" customWidth="1"/>
    <col min="13828" max="13828" width="7.85546875" style="81" customWidth="1"/>
    <col min="13829" max="13829" width="8.140625" style="81" customWidth="1"/>
    <col min="13830" max="13830" width="9.42578125" style="81" customWidth="1"/>
    <col min="13831" max="13831" width="10.42578125" style="81" customWidth="1"/>
    <col min="13832" max="13832" width="17.7109375" style="81" customWidth="1"/>
    <col min="13833" max="14080" width="9.140625" style="81"/>
    <col min="14081" max="14081" width="5.5703125" style="81" customWidth="1"/>
    <col min="14082" max="14082" width="36.140625" style="81" customWidth="1"/>
    <col min="14083" max="14083" width="15.7109375" style="81" customWidth="1"/>
    <col min="14084" max="14084" width="7.85546875" style="81" customWidth="1"/>
    <col min="14085" max="14085" width="8.140625" style="81" customWidth="1"/>
    <col min="14086" max="14086" width="9.42578125" style="81" customWidth="1"/>
    <col min="14087" max="14087" width="10.42578125" style="81" customWidth="1"/>
    <col min="14088" max="14088" width="17.7109375" style="81" customWidth="1"/>
    <col min="14089" max="14336" width="9.140625" style="81"/>
    <col min="14337" max="14337" width="5.5703125" style="81" customWidth="1"/>
    <col min="14338" max="14338" width="36.140625" style="81" customWidth="1"/>
    <col min="14339" max="14339" width="15.7109375" style="81" customWidth="1"/>
    <col min="14340" max="14340" width="7.85546875" style="81" customWidth="1"/>
    <col min="14341" max="14341" width="8.140625" style="81" customWidth="1"/>
    <col min="14342" max="14342" width="9.42578125" style="81" customWidth="1"/>
    <col min="14343" max="14343" width="10.42578125" style="81" customWidth="1"/>
    <col min="14344" max="14344" width="17.7109375" style="81" customWidth="1"/>
    <col min="14345" max="14592" width="9.140625" style="81"/>
    <col min="14593" max="14593" width="5.5703125" style="81" customWidth="1"/>
    <col min="14594" max="14594" width="36.140625" style="81" customWidth="1"/>
    <col min="14595" max="14595" width="15.7109375" style="81" customWidth="1"/>
    <col min="14596" max="14596" width="7.85546875" style="81" customWidth="1"/>
    <col min="14597" max="14597" width="8.140625" style="81" customWidth="1"/>
    <col min="14598" max="14598" width="9.42578125" style="81" customWidth="1"/>
    <col min="14599" max="14599" width="10.42578125" style="81" customWidth="1"/>
    <col min="14600" max="14600" width="17.7109375" style="81" customWidth="1"/>
    <col min="14601" max="14848" width="9.140625" style="81"/>
    <col min="14849" max="14849" width="5.5703125" style="81" customWidth="1"/>
    <col min="14850" max="14850" width="36.140625" style="81" customWidth="1"/>
    <col min="14851" max="14851" width="15.7109375" style="81" customWidth="1"/>
    <col min="14852" max="14852" width="7.85546875" style="81" customWidth="1"/>
    <col min="14853" max="14853" width="8.140625" style="81" customWidth="1"/>
    <col min="14854" max="14854" width="9.42578125" style="81" customWidth="1"/>
    <col min="14855" max="14855" width="10.42578125" style="81" customWidth="1"/>
    <col min="14856" max="14856" width="17.7109375" style="81" customWidth="1"/>
    <col min="14857" max="15104" width="9.140625" style="81"/>
    <col min="15105" max="15105" width="5.5703125" style="81" customWidth="1"/>
    <col min="15106" max="15106" width="36.140625" style="81" customWidth="1"/>
    <col min="15107" max="15107" width="15.7109375" style="81" customWidth="1"/>
    <col min="15108" max="15108" width="7.85546875" style="81" customWidth="1"/>
    <col min="15109" max="15109" width="8.140625" style="81" customWidth="1"/>
    <col min="15110" max="15110" width="9.42578125" style="81" customWidth="1"/>
    <col min="15111" max="15111" width="10.42578125" style="81" customWidth="1"/>
    <col min="15112" max="15112" width="17.7109375" style="81" customWidth="1"/>
    <col min="15113" max="15360" width="9.140625" style="81"/>
    <col min="15361" max="15361" width="5.5703125" style="81" customWidth="1"/>
    <col min="15362" max="15362" width="36.140625" style="81" customWidth="1"/>
    <col min="15363" max="15363" width="15.7109375" style="81" customWidth="1"/>
    <col min="15364" max="15364" width="7.85546875" style="81" customWidth="1"/>
    <col min="15365" max="15365" width="8.140625" style="81" customWidth="1"/>
    <col min="15366" max="15366" width="9.42578125" style="81" customWidth="1"/>
    <col min="15367" max="15367" width="10.42578125" style="81" customWidth="1"/>
    <col min="15368" max="15368" width="17.7109375" style="81" customWidth="1"/>
    <col min="15369" max="15616" width="9.140625" style="81"/>
    <col min="15617" max="15617" width="5.5703125" style="81" customWidth="1"/>
    <col min="15618" max="15618" width="36.140625" style="81" customWidth="1"/>
    <col min="15619" max="15619" width="15.7109375" style="81" customWidth="1"/>
    <col min="15620" max="15620" width="7.85546875" style="81" customWidth="1"/>
    <col min="15621" max="15621" width="8.140625" style="81" customWidth="1"/>
    <col min="15622" max="15622" width="9.42578125" style="81" customWidth="1"/>
    <col min="15623" max="15623" width="10.42578125" style="81" customWidth="1"/>
    <col min="15624" max="15624" width="17.7109375" style="81" customWidth="1"/>
    <col min="15625" max="15872" width="9.140625" style="81"/>
    <col min="15873" max="15873" width="5.5703125" style="81" customWidth="1"/>
    <col min="15874" max="15874" width="36.140625" style="81" customWidth="1"/>
    <col min="15875" max="15875" width="15.7109375" style="81" customWidth="1"/>
    <col min="15876" max="15876" width="7.85546875" style="81" customWidth="1"/>
    <col min="15877" max="15877" width="8.140625" style="81" customWidth="1"/>
    <col min="15878" max="15878" width="9.42578125" style="81" customWidth="1"/>
    <col min="15879" max="15879" width="10.42578125" style="81" customWidth="1"/>
    <col min="15880" max="15880" width="17.7109375" style="81" customWidth="1"/>
    <col min="15881" max="16128" width="9.140625" style="81"/>
    <col min="16129" max="16129" width="5.5703125" style="81" customWidth="1"/>
    <col min="16130" max="16130" width="36.140625" style="81" customWidth="1"/>
    <col min="16131" max="16131" width="15.7109375" style="81" customWidth="1"/>
    <col min="16132" max="16132" width="7.85546875" style="81" customWidth="1"/>
    <col min="16133" max="16133" width="8.140625" style="81" customWidth="1"/>
    <col min="16134" max="16134" width="9.42578125" style="81" customWidth="1"/>
    <col min="16135" max="16135" width="10.42578125" style="81" customWidth="1"/>
    <col min="16136" max="16136" width="17.7109375" style="81" customWidth="1"/>
    <col min="16137" max="16384" width="9.140625" style="81"/>
  </cols>
  <sheetData>
    <row r="1" spans="1:22" ht="15">
      <c r="A1" s="588" t="s">
        <v>464</v>
      </c>
      <c r="B1" s="589"/>
      <c r="C1" s="589"/>
      <c r="D1" s="589"/>
      <c r="E1" s="589"/>
      <c r="F1" s="589"/>
      <c r="G1" s="589"/>
      <c r="H1" s="589"/>
    </row>
    <row r="2" spans="1:22" s="83" customFormat="1" ht="50.25" customHeight="1">
      <c r="A2" s="590" t="s">
        <v>1935</v>
      </c>
      <c r="B2" s="590"/>
      <c r="C2" s="590"/>
      <c r="D2" s="590"/>
      <c r="E2" s="590"/>
      <c r="F2" s="590"/>
      <c r="G2" s="591"/>
      <c r="H2" s="591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42" customHeight="1">
      <c r="A3" s="592" t="s">
        <v>465</v>
      </c>
      <c r="B3" s="594" t="s">
        <v>466</v>
      </c>
      <c r="C3" s="594" t="s">
        <v>1929</v>
      </c>
      <c r="D3" s="594"/>
      <c r="E3" s="594"/>
      <c r="F3" s="596" t="s">
        <v>1475</v>
      </c>
      <c r="G3" s="596"/>
      <c r="H3" s="596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ht="75.75" customHeight="1">
      <c r="A4" s="593"/>
      <c r="B4" s="595"/>
      <c r="C4" s="297" t="s">
        <v>1932</v>
      </c>
      <c r="D4" s="296" t="s">
        <v>1931</v>
      </c>
      <c r="E4" s="296" t="s">
        <v>1930</v>
      </c>
      <c r="F4" s="415" t="s">
        <v>1931</v>
      </c>
      <c r="G4" s="296" t="s">
        <v>1930</v>
      </c>
      <c r="H4" s="297" t="s">
        <v>1933</v>
      </c>
    </row>
    <row r="5" spans="1:22" s="88" customFormat="1" ht="17.25" customHeight="1">
      <c r="A5" s="298"/>
      <c r="B5" s="85" t="s">
        <v>77</v>
      </c>
      <c r="C5" s="86">
        <v>120681</v>
      </c>
      <c r="D5" s="86">
        <v>98423</v>
      </c>
      <c r="E5" s="86">
        <v>45712</v>
      </c>
      <c r="F5" s="86">
        <v>140080</v>
      </c>
      <c r="G5" s="86">
        <v>73174</v>
      </c>
      <c r="H5" s="86">
        <v>11189</v>
      </c>
      <c r="I5" s="87"/>
    </row>
    <row r="6" spans="1:22" ht="25.5">
      <c r="A6" s="299" t="s">
        <v>591</v>
      </c>
      <c r="B6" s="299" t="s">
        <v>561</v>
      </c>
      <c r="C6" s="300">
        <v>6189</v>
      </c>
      <c r="D6" s="300">
        <v>1387</v>
      </c>
      <c r="E6" s="300">
        <v>606</v>
      </c>
      <c r="F6" s="300">
        <v>2372</v>
      </c>
      <c r="G6" s="300">
        <v>1142</v>
      </c>
      <c r="H6" s="300">
        <v>320</v>
      </c>
      <c r="I6" s="89"/>
    </row>
    <row r="7" spans="1:22">
      <c r="A7" s="299" t="s">
        <v>583</v>
      </c>
      <c r="B7" s="299" t="s">
        <v>553</v>
      </c>
      <c r="C7" s="300">
        <v>5368</v>
      </c>
      <c r="D7" s="300">
        <v>1647</v>
      </c>
      <c r="E7" s="300">
        <v>197</v>
      </c>
      <c r="F7" s="300">
        <v>1829</v>
      </c>
      <c r="G7" s="300">
        <v>374</v>
      </c>
      <c r="H7" s="300">
        <v>416</v>
      </c>
      <c r="I7" s="89"/>
    </row>
    <row r="8" spans="1:22">
      <c r="A8" s="299" t="s">
        <v>579</v>
      </c>
      <c r="B8" s="299" t="s">
        <v>549</v>
      </c>
      <c r="C8" s="300">
        <v>5079</v>
      </c>
      <c r="D8" s="300">
        <v>7594</v>
      </c>
      <c r="E8" s="300">
        <v>6205</v>
      </c>
      <c r="F8" s="300">
        <v>13124</v>
      </c>
      <c r="G8" s="300">
        <v>11277</v>
      </c>
      <c r="H8" s="300">
        <v>507</v>
      </c>
      <c r="I8" s="89"/>
    </row>
    <row r="9" spans="1:22">
      <c r="A9" s="299" t="s">
        <v>593</v>
      </c>
      <c r="B9" s="299" t="s">
        <v>563</v>
      </c>
      <c r="C9" s="300">
        <v>4974</v>
      </c>
      <c r="D9" s="300">
        <v>1728</v>
      </c>
      <c r="E9" s="300">
        <v>8</v>
      </c>
      <c r="F9" s="300">
        <v>2752</v>
      </c>
      <c r="G9" s="300">
        <v>21</v>
      </c>
      <c r="H9" s="300">
        <v>678</v>
      </c>
      <c r="I9" s="89"/>
    </row>
    <row r="10" spans="1:22">
      <c r="A10" s="299" t="s">
        <v>595</v>
      </c>
      <c r="B10" s="299" t="s">
        <v>565</v>
      </c>
      <c r="C10" s="300">
        <v>4948</v>
      </c>
      <c r="D10" s="300">
        <v>629</v>
      </c>
      <c r="E10" s="300">
        <v>455</v>
      </c>
      <c r="F10" s="300">
        <v>1034</v>
      </c>
      <c r="G10" s="300">
        <v>825</v>
      </c>
      <c r="H10" s="300">
        <v>622</v>
      </c>
      <c r="I10" s="89"/>
    </row>
    <row r="11" spans="1:22">
      <c r="A11" s="299" t="s">
        <v>585</v>
      </c>
      <c r="B11" s="299" t="s">
        <v>555</v>
      </c>
      <c r="C11" s="300">
        <v>4187</v>
      </c>
      <c r="D11" s="300">
        <v>1290</v>
      </c>
      <c r="E11" s="300">
        <v>1055</v>
      </c>
      <c r="F11" s="300">
        <v>2306</v>
      </c>
      <c r="G11" s="300">
        <v>1983</v>
      </c>
      <c r="H11" s="300">
        <v>574</v>
      </c>
      <c r="I11" s="89"/>
    </row>
    <row r="12" spans="1:22">
      <c r="A12" s="299" t="s">
        <v>581</v>
      </c>
      <c r="B12" s="299" t="s">
        <v>551</v>
      </c>
      <c r="C12" s="300">
        <v>3860</v>
      </c>
      <c r="D12" s="300">
        <v>2074</v>
      </c>
      <c r="E12" s="300">
        <v>1691</v>
      </c>
      <c r="F12" s="300">
        <v>3329</v>
      </c>
      <c r="G12" s="300">
        <v>2775</v>
      </c>
      <c r="H12" s="300">
        <v>217</v>
      </c>
      <c r="I12" s="89"/>
    </row>
    <row r="13" spans="1:22">
      <c r="A13" s="299" t="s">
        <v>580</v>
      </c>
      <c r="B13" s="299" t="s">
        <v>550</v>
      </c>
      <c r="C13" s="300">
        <v>3588</v>
      </c>
      <c r="D13" s="300">
        <v>1634</v>
      </c>
      <c r="E13" s="300">
        <v>506</v>
      </c>
      <c r="F13" s="300">
        <v>2690</v>
      </c>
      <c r="G13" s="300">
        <v>992</v>
      </c>
      <c r="H13" s="300">
        <v>206</v>
      </c>
      <c r="I13" s="89"/>
    </row>
    <row r="14" spans="1:22" ht="25.5">
      <c r="A14" s="299" t="s">
        <v>589</v>
      </c>
      <c r="B14" s="299" t="s">
        <v>559</v>
      </c>
      <c r="C14" s="300">
        <v>3524</v>
      </c>
      <c r="D14" s="300">
        <v>678</v>
      </c>
      <c r="E14" s="300">
        <v>264</v>
      </c>
      <c r="F14" s="300">
        <v>1051</v>
      </c>
      <c r="G14" s="300">
        <v>432</v>
      </c>
      <c r="H14" s="300">
        <v>525</v>
      </c>
      <c r="I14" s="89"/>
    </row>
    <row r="15" spans="1:22">
      <c r="A15" s="299" t="s">
        <v>584</v>
      </c>
      <c r="B15" s="299" t="s">
        <v>554</v>
      </c>
      <c r="C15" s="300">
        <v>3347</v>
      </c>
      <c r="D15" s="300">
        <v>590</v>
      </c>
      <c r="E15" s="300">
        <v>210</v>
      </c>
      <c r="F15" s="300">
        <v>826</v>
      </c>
      <c r="G15" s="300">
        <v>341</v>
      </c>
      <c r="H15" s="300">
        <v>168</v>
      </c>
      <c r="I15" s="89"/>
    </row>
    <row r="16" spans="1:22">
      <c r="A16" s="299" t="s">
        <v>586</v>
      </c>
      <c r="B16" s="299" t="s">
        <v>556</v>
      </c>
      <c r="C16" s="300">
        <v>2940</v>
      </c>
      <c r="D16" s="300">
        <v>1121</v>
      </c>
      <c r="E16" s="300">
        <v>1</v>
      </c>
      <c r="F16" s="300">
        <v>1937</v>
      </c>
      <c r="G16" s="300">
        <v>4</v>
      </c>
      <c r="H16" s="300">
        <v>113</v>
      </c>
      <c r="I16" s="89"/>
    </row>
    <row r="17" spans="1:13">
      <c r="A17" s="299" t="s">
        <v>587</v>
      </c>
      <c r="B17" s="299" t="s">
        <v>557</v>
      </c>
      <c r="C17" s="300">
        <v>2456</v>
      </c>
      <c r="D17" s="300">
        <v>1784</v>
      </c>
      <c r="E17" s="300">
        <v>1062</v>
      </c>
      <c r="F17" s="300">
        <v>2710</v>
      </c>
      <c r="G17" s="300">
        <v>2094</v>
      </c>
      <c r="H17" s="300">
        <v>187</v>
      </c>
      <c r="I17" s="89"/>
    </row>
    <row r="18" spans="1:13">
      <c r="A18" s="299" t="s">
        <v>588</v>
      </c>
      <c r="B18" s="299" t="s">
        <v>558</v>
      </c>
      <c r="C18" s="300">
        <v>2311</v>
      </c>
      <c r="D18" s="300">
        <v>356</v>
      </c>
      <c r="E18" s="300">
        <v>1</v>
      </c>
      <c r="F18" s="300">
        <v>569</v>
      </c>
      <c r="G18" s="300">
        <v>2</v>
      </c>
      <c r="H18" s="300">
        <v>67</v>
      </c>
      <c r="I18" s="89"/>
      <c r="M18" s="81" t="s">
        <v>90</v>
      </c>
    </row>
    <row r="19" spans="1:13">
      <c r="A19" s="299" t="s">
        <v>582</v>
      </c>
      <c r="B19" s="299" t="s">
        <v>552</v>
      </c>
      <c r="C19" s="300">
        <v>1906</v>
      </c>
      <c r="D19" s="300">
        <v>102</v>
      </c>
      <c r="E19" s="300">
        <v>0</v>
      </c>
      <c r="F19" s="300">
        <v>184</v>
      </c>
      <c r="G19" s="300">
        <v>2</v>
      </c>
      <c r="H19" s="300">
        <v>96</v>
      </c>
      <c r="I19" s="89"/>
    </row>
    <row r="20" spans="1:13">
      <c r="A20" s="299" t="s">
        <v>596</v>
      </c>
      <c r="B20" s="299" t="s">
        <v>566</v>
      </c>
      <c r="C20" s="300">
        <v>1866</v>
      </c>
      <c r="D20" s="300">
        <v>386</v>
      </c>
      <c r="E20" s="300">
        <v>311</v>
      </c>
      <c r="F20" s="300">
        <v>559</v>
      </c>
      <c r="G20" s="300">
        <v>491</v>
      </c>
      <c r="H20" s="300">
        <v>215</v>
      </c>
      <c r="I20" s="89"/>
    </row>
    <row r="21" spans="1:13">
      <c r="A21" s="299" t="s">
        <v>598</v>
      </c>
      <c r="B21" s="299" t="s">
        <v>568</v>
      </c>
      <c r="C21" s="300">
        <v>1545</v>
      </c>
      <c r="D21" s="300">
        <v>612</v>
      </c>
      <c r="E21" s="300">
        <v>111</v>
      </c>
      <c r="F21" s="300">
        <v>829</v>
      </c>
      <c r="G21" s="300">
        <v>204</v>
      </c>
      <c r="H21" s="300">
        <v>99</v>
      </c>
      <c r="I21" s="89"/>
    </row>
    <row r="22" spans="1:13">
      <c r="A22" s="299" t="s">
        <v>600</v>
      </c>
      <c r="B22" s="299" t="s">
        <v>570</v>
      </c>
      <c r="C22" s="300">
        <v>1485</v>
      </c>
      <c r="D22" s="300">
        <v>910</v>
      </c>
      <c r="E22" s="300">
        <v>29</v>
      </c>
      <c r="F22" s="300">
        <v>1175</v>
      </c>
      <c r="G22" s="300">
        <v>39</v>
      </c>
      <c r="H22" s="300">
        <v>238</v>
      </c>
      <c r="I22" s="89"/>
    </row>
    <row r="23" spans="1:13">
      <c r="A23" s="299" t="s">
        <v>594</v>
      </c>
      <c r="B23" s="299" t="s">
        <v>564</v>
      </c>
      <c r="C23" s="300">
        <v>1425</v>
      </c>
      <c r="D23" s="300">
        <v>375</v>
      </c>
      <c r="E23" s="300">
        <v>2</v>
      </c>
      <c r="F23" s="300">
        <v>594</v>
      </c>
      <c r="G23" s="300">
        <v>4</v>
      </c>
      <c r="H23" s="300">
        <v>50</v>
      </c>
      <c r="I23" s="89"/>
    </row>
    <row r="24" spans="1:13">
      <c r="A24" s="299" t="s">
        <v>615</v>
      </c>
      <c r="B24" s="299" t="s">
        <v>616</v>
      </c>
      <c r="C24" s="300">
        <v>1374</v>
      </c>
      <c r="D24" s="300">
        <v>406</v>
      </c>
      <c r="E24" s="300">
        <v>46</v>
      </c>
      <c r="F24" s="300">
        <v>778</v>
      </c>
      <c r="G24" s="300">
        <v>73</v>
      </c>
      <c r="H24" s="300">
        <v>77</v>
      </c>
      <c r="I24" s="89"/>
    </row>
    <row r="25" spans="1:13">
      <c r="A25" s="299" t="s">
        <v>601</v>
      </c>
      <c r="B25" s="299" t="s">
        <v>571</v>
      </c>
      <c r="C25" s="300">
        <v>1328</v>
      </c>
      <c r="D25" s="300">
        <v>711</v>
      </c>
      <c r="E25" s="300">
        <v>467</v>
      </c>
      <c r="F25" s="300">
        <v>772</v>
      </c>
      <c r="G25" s="300">
        <v>583</v>
      </c>
      <c r="H25" s="300">
        <v>107</v>
      </c>
      <c r="I25" s="89"/>
    </row>
    <row r="26" spans="1:13">
      <c r="A26" s="299" t="s">
        <v>621</v>
      </c>
      <c r="B26" s="299" t="s">
        <v>622</v>
      </c>
      <c r="C26" s="300">
        <v>1292</v>
      </c>
      <c r="D26" s="300">
        <v>97</v>
      </c>
      <c r="E26" s="300">
        <v>51</v>
      </c>
      <c r="F26" s="300">
        <v>99</v>
      </c>
      <c r="G26" s="300">
        <v>63</v>
      </c>
      <c r="H26" s="300">
        <v>291</v>
      </c>
      <c r="I26" s="89"/>
    </row>
    <row r="27" spans="1:13">
      <c r="A27" s="299" t="s">
        <v>608</v>
      </c>
      <c r="B27" s="299" t="s">
        <v>578</v>
      </c>
      <c r="C27" s="300">
        <v>1273</v>
      </c>
      <c r="D27" s="300">
        <v>394</v>
      </c>
      <c r="E27" s="300">
        <v>29</v>
      </c>
      <c r="F27" s="300">
        <v>555</v>
      </c>
      <c r="G27" s="300">
        <v>48</v>
      </c>
      <c r="H27" s="300">
        <v>293</v>
      </c>
      <c r="I27" s="89"/>
    </row>
    <row r="28" spans="1:13">
      <c r="A28" s="299" t="s">
        <v>597</v>
      </c>
      <c r="B28" s="299" t="s">
        <v>567</v>
      </c>
      <c r="C28" s="300">
        <v>1259</v>
      </c>
      <c r="D28" s="300">
        <v>708</v>
      </c>
      <c r="E28" s="300">
        <v>2</v>
      </c>
      <c r="F28" s="300">
        <v>908</v>
      </c>
      <c r="G28" s="300">
        <v>3</v>
      </c>
      <c r="H28" s="300">
        <v>140</v>
      </c>
      <c r="I28" s="89"/>
    </row>
    <row r="29" spans="1:13">
      <c r="A29" s="299" t="s">
        <v>604</v>
      </c>
      <c r="B29" s="299" t="s">
        <v>574</v>
      </c>
      <c r="C29" s="300">
        <v>1240</v>
      </c>
      <c r="D29" s="300">
        <v>107</v>
      </c>
      <c r="E29" s="300">
        <v>0</v>
      </c>
      <c r="F29" s="300">
        <v>149</v>
      </c>
      <c r="G29" s="300">
        <v>2</v>
      </c>
      <c r="H29" s="300">
        <v>114</v>
      </c>
      <c r="I29" s="89"/>
    </row>
    <row r="30" spans="1:13">
      <c r="A30" s="299" t="s">
        <v>599</v>
      </c>
      <c r="B30" s="299" t="s">
        <v>569</v>
      </c>
      <c r="C30" s="300">
        <v>1203</v>
      </c>
      <c r="D30" s="300">
        <v>379</v>
      </c>
      <c r="E30" s="300">
        <v>12</v>
      </c>
      <c r="F30" s="300">
        <v>419</v>
      </c>
      <c r="G30" s="300">
        <v>14</v>
      </c>
      <c r="H30" s="300">
        <v>86</v>
      </c>
      <c r="I30" s="89"/>
    </row>
    <row r="31" spans="1:13" ht="25.5">
      <c r="A31" s="299" t="s">
        <v>607</v>
      </c>
      <c r="B31" s="299" t="s">
        <v>577</v>
      </c>
      <c r="C31" s="300">
        <v>1185</v>
      </c>
      <c r="D31" s="300">
        <v>450</v>
      </c>
      <c r="E31" s="300">
        <v>281</v>
      </c>
      <c r="F31" s="300">
        <v>490</v>
      </c>
      <c r="G31" s="300">
        <v>327</v>
      </c>
      <c r="H31" s="300">
        <v>96</v>
      </c>
      <c r="I31" s="89"/>
    </row>
    <row r="32" spans="1:13">
      <c r="A32" s="299" t="s">
        <v>743</v>
      </c>
      <c r="B32" s="299" t="s">
        <v>744</v>
      </c>
      <c r="C32" s="300">
        <v>1168</v>
      </c>
      <c r="D32" s="300">
        <v>26</v>
      </c>
      <c r="E32" s="300">
        <v>12</v>
      </c>
      <c r="F32" s="300">
        <v>25</v>
      </c>
      <c r="G32" s="300">
        <v>8</v>
      </c>
      <c r="H32" s="300">
        <v>224</v>
      </c>
      <c r="I32" s="89"/>
    </row>
    <row r="33" spans="1:9">
      <c r="A33" s="299" t="s">
        <v>641</v>
      </c>
      <c r="B33" s="299" t="s">
        <v>642</v>
      </c>
      <c r="C33" s="300">
        <v>1158</v>
      </c>
      <c r="D33" s="300">
        <v>733</v>
      </c>
      <c r="E33" s="300">
        <v>0</v>
      </c>
      <c r="F33" s="300">
        <v>1113</v>
      </c>
      <c r="G33" s="300">
        <v>2</v>
      </c>
      <c r="H33" s="300">
        <v>98</v>
      </c>
      <c r="I33" s="89"/>
    </row>
    <row r="34" spans="1:9">
      <c r="A34" s="299" t="s">
        <v>609</v>
      </c>
      <c r="B34" s="299" t="s">
        <v>610</v>
      </c>
      <c r="C34" s="300">
        <v>1104</v>
      </c>
      <c r="D34" s="300">
        <v>51</v>
      </c>
      <c r="E34" s="300">
        <v>32</v>
      </c>
      <c r="F34" s="300">
        <v>46</v>
      </c>
      <c r="G34" s="300">
        <v>38</v>
      </c>
      <c r="H34" s="300">
        <v>135</v>
      </c>
      <c r="I34" s="89"/>
    </row>
    <row r="35" spans="1:9">
      <c r="A35" s="299" t="s">
        <v>613</v>
      </c>
      <c r="B35" s="299" t="s">
        <v>614</v>
      </c>
      <c r="C35" s="300">
        <v>1067</v>
      </c>
      <c r="D35" s="300">
        <v>178</v>
      </c>
      <c r="E35" s="300">
        <v>2</v>
      </c>
      <c r="F35" s="300">
        <v>201</v>
      </c>
      <c r="G35" s="300">
        <v>1</v>
      </c>
      <c r="H35" s="300">
        <v>36</v>
      </c>
      <c r="I35" s="89"/>
    </row>
    <row r="36" spans="1:9" ht="25.5">
      <c r="A36" s="299" t="s">
        <v>631</v>
      </c>
      <c r="B36" s="299" t="s">
        <v>632</v>
      </c>
      <c r="C36" s="300">
        <v>1033</v>
      </c>
      <c r="D36" s="300">
        <v>245</v>
      </c>
      <c r="E36" s="300">
        <v>1</v>
      </c>
      <c r="F36" s="300">
        <v>244</v>
      </c>
      <c r="G36" s="300">
        <v>4</v>
      </c>
      <c r="H36" s="300">
        <v>37</v>
      </c>
      <c r="I36" s="89"/>
    </row>
    <row r="37" spans="1:9">
      <c r="A37" s="299" t="s">
        <v>663</v>
      </c>
      <c r="B37" s="299" t="s">
        <v>664</v>
      </c>
      <c r="C37" s="300">
        <v>945</v>
      </c>
      <c r="D37" s="300">
        <v>184</v>
      </c>
      <c r="E37" s="300">
        <v>5</v>
      </c>
      <c r="F37" s="300">
        <v>198</v>
      </c>
      <c r="G37" s="300">
        <v>11</v>
      </c>
      <c r="H37" s="300">
        <v>93</v>
      </c>
      <c r="I37" s="89"/>
    </row>
    <row r="38" spans="1:9">
      <c r="A38" s="299" t="s">
        <v>602</v>
      </c>
      <c r="B38" s="299" t="s">
        <v>572</v>
      </c>
      <c r="C38" s="300">
        <v>909</v>
      </c>
      <c r="D38" s="300">
        <v>311</v>
      </c>
      <c r="E38" s="300">
        <v>89</v>
      </c>
      <c r="F38" s="300">
        <v>471</v>
      </c>
      <c r="G38" s="300">
        <v>151</v>
      </c>
      <c r="H38" s="300">
        <v>48</v>
      </c>
      <c r="I38" s="89"/>
    </row>
    <row r="39" spans="1:9">
      <c r="A39" s="299" t="s">
        <v>592</v>
      </c>
      <c r="B39" s="299" t="s">
        <v>562</v>
      </c>
      <c r="C39" s="300">
        <v>900</v>
      </c>
      <c r="D39" s="300">
        <v>175</v>
      </c>
      <c r="E39" s="300">
        <v>2</v>
      </c>
      <c r="F39" s="300">
        <v>275</v>
      </c>
      <c r="G39" s="300">
        <v>9</v>
      </c>
      <c r="H39" s="300">
        <v>41</v>
      </c>
      <c r="I39" s="89"/>
    </row>
    <row r="40" spans="1:9" ht="25.5">
      <c r="A40" s="299" t="s">
        <v>705</v>
      </c>
      <c r="B40" s="299" t="s">
        <v>706</v>
      </c>
      <c r="C40" s="300">
        <v>875</v>
      </c>
      <c r="D40" s="300">
        <v>78</v>
      </c>
      <c r="E40" s="300">
        <v>30</v>
      </c>
      <c r="F40" s="300">
        <v>79</v>
      </c>
      <c r="G40" s="300">
        <v>36</v>
      </c>
      <c r="H40" s="300">
        <v>33</v>
      </c>
      <c r="I40" s="89"/>
    </row>
    <row r="41" spans="1:9">
      <c r="A41" s="299" t="s">
        <v>606</v>
      </c>
      <c r="B41" s="299" t="s">
        <v>576</v>
      </c>
      <c r="C41" s="300">
        <v>873</v>
      </c>
      <c r="D41" s="300">
        <v>547</v>
      </c>
      <c r="E41" s="300">
        <v>474</v>
      </c>
      <c r="F41" s="300">
        <v>857</v>
      </c>
      <c r="G41" s="300">
        <v>790</v>
      </c>
      <c r="H41" s="300">
        <v>83</v>
      </c>
      <c r="I41" s="89"/>
    </row>
    <row r="42" spans="1:9">
      <c r="A42" s="299" t="s">
        <v>653</v>
      </c>
      <c r="B42" s="299" t="s">
        <v>654</v>
      </c>
      <c r="C42" s="300">
        <v>850</v>
      </c>
      <c r="D42" s="300">
        <v>1512</v>
      </c>
      <c r="E42" s="300">
        <v>29</v>
      </c>
      <c r="F42" s="300">
        <v>2417</v>
      </c>
      <c r="G42" s="300">
        <v>90</v>
      </c>
      <c r="H42" s="300">
        <v>180</v>
      </c>
      <c r="I42" s="89"/>
    </row>
    <row r="43" spans="1:9">
      <c r="A43" s="299" t="s">
        <v>603</v>
      </c>
      <c r="B43" s="299" t="s">
        <v>573</v>
      </c>
      <c r="C43" s="300">
        <v>730</v>
      </c>
      <c r="D43" s="300">
        <v>116</v>
      </c>
      <c r="E43" s="300">
        <v>9</v>
      </c>
      <c r="F43" s="300">
        <v>157</v>
      </c>
      <c r="G43" s="300">
        <v>15</v>
      </c>
      <c r="H43" s="300">
        <v>32</v>
      </c>
      <c r="I43" s="89"/>
    </row>
    <row r="44" spans="1:9">
      <c r="A44" s="299" t="s">
        <v>611</v>
      </c>
      <c r="B44" s="299" t="s">
        <v>612</v>
      </c>
      <c r="C44" s="300">
        <v>720</v>
      </c>
      <c r="D44" s="300">
        <v>2023</v>
      </c>
      <c r="E44" s="300">
        <v>1</v>
      </c>
      <c r="F44" s="300">
        <v>2398</v>
      </c>
      <c r="G44" s="300">
        <v>4</v>
      </c>
      <c r="H44" s="300">
        <v>78</v>
      </c>
      <c r="I44" s="89"/>
    </row>
    <row r="45" spans="1:9">
      <c r="A45" s="299" t="s">
        <v>590</v>
      </c>
      <c r="B45" s="299" t="s">
        <v>560</v>
      </c>
      <c r="C45" s="300">
        <v>710</v>
      </c>
      <c r="D45" s="300">
        <v>741</v>
      </c>
      <c r="E45" s="300">
        <v>83</v>
      </c>
      <c r="F45" s="300">
        <v>1110</v>
      </c>
      <c r="G45" s="300">
        <v>164</v>
      </c>
      <c r="H45" s="300">
        <v>124</v>
      </c>
      <c r="I45" s="89"/>
    </row>
    <row r="46" spans="1:9">
      <c r="A46" s="299" t="s">
        <v>623</v>
      </c>
      <c r="B46" s="299" t="s">
        <v>624</v>
      </c>
      <c r="C46" s="300">
        <v>705</v>
      </c>
      <c r="D46" s="300">
        <v>639</v>
      </c>
      <c r="E46" s="300">
        <v>397</v>
      </c>
      <c r="F46" s="300">
        <v>864</v>
      </c>
      <c r="G46" s="300">
        <v>559</v>
      </c>
      <c r="H46" s="300">
        <v>34</v>
      </c>
      <c r="I46" s="89"/>
    </row>
    <row r="47" spans="1:9" ht="25.5">
      <c r="A47" s="299" t="s">
        <v>605</v>
      </c>
      <c r="B47" s="299" t="s">
        <v>575</v>
      </c>
      <c r="C47" s="300">
        <v>688</v>
      </c>
      <c r="D47" s="300">
        <v>174</v>
      </c>
      <c r="E47" s="300">
        <v>119</v>
      </c>
      <c r="F47" s="300">
        <v>184</v>
      </c>
      <c r="G47" s="300">
        <v>142</v>
      </c>
      <c r="H47" s="300">
        <v>39</v>
      </c>
      <c r="I47" s="89"/>
    </row>
    <row r="48" spans="1:9">
      <c r="A48" s="299" t="s">
        <v>649</v>
      </c>
      <c r="B48" s="299" t="s">
        <v>650</v>
      </c>
      <c r="C48" s="300">
        <v>672</v>
      </c>
      <c r="D48" s="300">
        <v>309</v>
      </c>
      <c r="E48" s="300">
        <v>163</v>
      </c>
      <c r="F48" s="300">
        <v>541</v>
      </c>
      <c r="G48" s="300">
        <v>350</v>
      </c>
      <c r="H48" s="300">
        <v>47</v>
      </c>
      <c r="I48" s="89"/>
    </row>
    <row r="49" spans="1:9">
      <c r="A49" s="299" t="s">
        <v>651</v>
      </c>
      <c r="B49" s="299" t="s">
        <v>652</v>
      </c>
      <c r="C49" s="300">
        <v>653</v>
      </c>
      <c r="D49" s="300">
        <v>150</v>
      </c>
      <c r="E49" s="300">
        <v>23</v>
      </c>
      <c r="F49" s="300">
        <v>207</v>
      </c>
      <c r="G49" s="300">
        <v>55</v>
      </c>
      <c r="H49" s="300">
        <v>110</v>
      </c>
      <c r="I49" s="89"/>
    </row>
    <row r="50" spans="1:9">
      <c r="A50" s="299" t="s">
        <v>707</v>
      </c>
      <c r="B50" s="299" t="s">
        <v>708</v>
      </c>
      <c r="C50" s="300">
        <v>644</v>
      </c>
      <c r="D50" s="300">
        <v>139</v>
      </c>
      <c r="E50" s="300">
        <v>27</v>
      </c>
      <c r="F50" s="300">
        <v>194</v>
      </c>
      <c r="G50" s="300">
        <v>45</v>
      </c>
      <c r="H50" s="300">
        <v>49</v>
      </c>
      <c r="I50" s="89"/>
    </row>
    <row r="51" spans="1:9" ht="25.5">
      <c r="A51" s="299" t="s">
        <v>639</v>
      </c>
      <c r="B51" s="299" t="s">
        <v>640</v>
      </c>
      <c r="C51" s="300">
        <v>639</v>
      </c>
      <c r="D51" s="300">
        <v>218</v>
      </c>
      <c r="E51" s="300">
        <v>182</v>
      </c>
      <c r="F51" s="300">
        <v>302</v>
      </c>
      <c r="G51" s="300">
        <v>275</v>
      </c>
      <c r="H51" s="300">
        <v>78</v>
      </c>
      <c r="I51" s="89"/>
    </row>
    <row r="52" spans="1:9">
      <c r="A52" s="299" t="s">
        <v>647</v>
      </c>
      <c r="B52" s="299" t="s">
        <v>648</v>
      </c>
      <c r="C52" s="300">
        <v>639</v>
      </c>
      <c r="D52" s="300">
        <v>392</v>
      </c>
      <c r="E52" s="300">
        <v>392</v>
      </c>
      <c r="F52" s="300">
        <v>518</v>
      </c>
      <c r="G52" s="300">
        <v>517</v>
      </c>
      <c r="H52" s="300">
        <v>45</v>
      </c>
      <c r="I52" s="89"/>
    </row>
    <row r="53" spans="1:9">
      <c r="A53" s="299" t="s">
        <v>625</v>
      </c>
      <c r="B53" s="299" t="s">
        <v>626</v>
      </c>
      <c r="C53" s="300">
        <v>629</v>
      </c>
      <c r="D53" s="300">
        <v>566</v>
      </c>
      <c r="E53" s="300">
        <v>459</v>
      </c>
      <c r="F53" s="300">
        <v>901</v>
      </c>
      <c r="G53" s="300">
        <v>747</v>
      </c>
      <c r="H53" s="300">
        <v>29</v>
      </c>
      <c r="I53" s="89"/>
    </row>
    <row r="54" spans="1:9">
      <c r="A54" s="299" t="s">
        <v>655</v>
      </c>
      <c r="B54" s="299" t="s">
        <v>656</v>
      </c>
      <c r="C54" s="300">
        <v>608</v>
      </c>
      <c r="D54" s="300">
        <v>1179</v>
      </c>
      <c r="E54" s="300">
        <v>383</v>
      </c>
      <c r="F54" s="300">
        <v>1793</v>
      </c>
      <c r="G54" s="300">
        <v>844</v>
      </c>
      <c r="H54" s="300">
        <v>78</v>
      </c>
      <c r="I54" s="89"/>
    </row>
    <row r="55" spans="1:9">
      <c r="A55" s="299" t="s">
        <v>643</v>
      </c>
      <c r="B55" s="299" t="s">
        <v>644</v>
      </c>
      <c r="C55" s="300">
        <v>595</v>
      </c>
      <c r="D55" s="300">
        <v>89</v>
      </c>
      <c r="E55" s="300">
        <v>86</v>
      </c>
      <c r="F55" s="300">
        <v>155</v>
      </c>
      <c r="G55" s="300">
        <v>150</v>
      </c>
      <c r="H55" s="300">
        <v>39</v>
      </c>
      <c r="I55" s="89"/>
    </row>
    <row r="56" spans="1:9">
      <c r="A56" s="299" t="s">
        <v>685</v>
      </c>
      <c r="B56" s="299" t="s">
        <v>686</v>
      </c>
      <c r="C56" s="300">
        <v>594</v>
      </c>
      <c r="D56" s="300">
        <v>154</v>
      </c>
      <c r="E56" s="300">
        <v>34</v>
      </c>
      <c r="F56" s="300">
        <v>186</v>
      </c>
      <c r="G56" s="300">
        <v>63</v>
      </c>
      <c r="H56" s="300">
        <v>43</v>
      </c>
      <c r="I56" s="89"/>
    </row>
    <row r="57" spans="1:9">
      <c r="A57" s="299" t="s">
        <v>687</v>
      </c>
      <c r="B57" s="299" t="s">
        <v>688</v>
      </c>
      <c r="C57" s="300">
        <v>591</v>
      </c>
      <c r="D57" s="300">
        <v>156</v>
      </c>
      <c r="E57" s="300">
        <v>118</v>
      </c>
      <c r="F57" s="300">
        <v>225</v>
      </c>
      <c r="G57" s="300">
        <v>181</v>
      </c>
      <c r="H57" s="300">
        <v>61</v>
      </c>
      <c r="I57" s="89"/>
    </row>
    <row r="58" spans="1:9">
      <c r="A58" s="299" t="s">
        <v>669</v>
      </c>
      <c r="B58" s="299" t="s">
        <v>670</v>
      </c>
      <c r="C58" s="300">
        <v>583</v>
      </c>
      <c r="D58" s="300">
        <v>729</v>
      </c>
      <c r="E58" s="300">
        <v>87</v>
      </c>
      <c r="F58" s="300">
        <v>1198</v>
      </c>
      <c r="G58" s="300">
        <v>188</v>
      </c>
      <c r="H58" s="300">
        <v>118</v>
      </c>
      <c r="I58" s="89"/>
    </row>
    <row r="59" spans="1:9">
      <c r="A59" s="299" t="s">
        <v>629</v>
      </c>
      <c r="B59" s="299" t="s">
        <v>630</v>
      </c>
      <c r="C59" s="300">
        <v>568</v>
      </c>
      <c r="D59" s="300">
        <v>1334</v>
      </c>
      <c r="E59" s="300">
        <v>1273</v>
      </c>
      <c r="F59" s="300">
        <v>1925</v>
      </c>
      <c r="G59" s="300">
        <v>1878</v>
      </c>
      <c r="H59" s="300">
        <v>61</v>
      </c>
      <c r="I59" s="89"/>
    </row>
    <row r="60" spans="1:9">
      <c r="A60" s="299" t="s">
        <v>633</v>
      </c>
      <c r="B60" s="299" t="s">
        <v>634</v>
      </c>
      <c r="C60" s="300">
        <v>556</v>
      </c>
      <c r="D60" s="300">
        <v>880</v>
      </c>
      <c r="E60" s="300">
        <v>47</v>
      </c>
      <c r="F60" s="300">
        <v>1336</v>
      </c>
      <c r="G60" s="300">
        <v>84</v>
      </c>
      <c r="H60" s="300">
        <v>106</v>
      </c>
      <c r="I60" s="89"/>
    </row>
    <row r="61" spans="1:9">
      <c r="A61" s="299" t="s">
        <v>627</v>
      </c>
      <c r="B61" s="299" t="s">
        <v>628</v>
      </c>
      <c r="C61" s="300">
        <v>554</v>
      </c>
      <c r="D61" s="300">
        <v>624</v>
      </c>
      <c r="E61" s="300">
        <v>474</v>
      </c>
      <c r="F61" s="300">
        <v>912</v>
      </c>
      <c r="G61" s="300">
        <v>756</v>
      </c>
      <c r="H61" s="300">
        <v>42</v>
      </c>
      <c r="I61" s="89"/>
    </row>
    <row r="62" spans="1:9">
      <c r="A62" s="299" t="s">
        <v>635</v>
      </c>
      <c r="B62" s="299" t="s">
        <v>636</v>
      </c>
      <c r="C62" s="300">
        <v>552</v>
      </c>
      <c r="D62" s="300">
        <v>249</v>
      </c>
      <c r="E62" s="300">
        <v>233</v>
      </c>
      <c r="F62" s="300">
        <v>327</v>
      </c>
      <c r="G62" s="300">
        <v>313</v>
      </c>
      <c r="H62" s="300">
        <v>51</v>
      </c>
      <c r="I62" s="89"/>
    </row>
    <row r="63" spans="1:9" ht="25.5">
      <c r="A63" s="299" t="s">
        <v>637</v>
      </c>
      <c r="B63" s="299" t="s">
        <v>638</v>
      </c>
      <c r="C63" s="300">
        <v>541</v>
      </c>
      <c r="D63" s="300">
        <v>29</v>
      </c>
      <c r="E63" s="300">
        <v>9</v>
      </c>
      <c r="F63" s="300">
        <v>43</v>
      </c>
      <c r="G63" s="300">
        <v>18</v>
      </c>
      <c r="H63" s="300">
        <v>44</v>
      </c>
      <c r="I63" s="89"/>
    </row>
    <row r="64" spans="1:9">
      <c r="A64" s="299" t="s">
        <v>661</v>
      </c>
      <c r="B64" s="299" t="s">
        <v>662</v>
      </c>
      <c r="C64" s="300">
        <v>521</v>
      </c>
      <c r="D64" s="300">
        <v>124</v>
      </c>
      <c r="E64" s="300">
        <v>17</v>
      </c>
      <c r="F64" s="300">
        <v>214</v>
      </c>
      <c r="G64" s="300">
        <v>40</v>
      </c>
      <c r="H64" s="300">
        <v>14</v>
      </c>
      <c r="I64" s="89"/>
    </row>
    <row r="65" spans="1:9">
      <c r="A65" s="299" t="s">
        <v>659</v>
      </c>
      <c r="B65" s="299" t="s">
        <v>660</v>
      </c>
      <c r="C65" s="300">
        <v>514</v>
      </c>
      <c r="D65" s="300">
        <v>576</v>
      </c>
      <c r="E65" s="300">
        <v>157</v>
      </c>
      <c r="F65" s="300">
        <v>1141</v>
      </c>
      <c r="G65" s="300">
        <v>306</v>
      </c>
      <c r="H65" s="300">
        <v>58</v>
      </c>
      <c r="I65" s="89"/>
    </row>
    <row r="66" spans="1:9" ht="25.5">
      <c r="A66" s="299" t="s">
        <v>671</v>
      </c>
      <c r="B66" s="299" t="s">
        <v>672</v>
      </c>
      <c r="C66" s="300">
        <v>480</v>
      </c>
      <c r="D66" s="300">
        <v>68</v>
      </c>
      <c r="E66" s="300">
        <v>2</v>
      </c>
      <c r="F66" s="300">
        <v>69</v>
      </c>
      <c r="G66" s="300">
        <v>3</v>
      </c>
      <c r="H66" s="300">
        <v>38</v>
      </c>
      <c r="I66" s="89"/>
    </row>
    <row r="67" spans="1:9" ht="25.5">
      <c r="A67" s="299" t="s">
        <v>667</v>
      </c>
      <c r="B67" s="299" t="s">
        <v>668</v>
      </c>
      <c r="C67" s="300">
        <v>478</v>
      </c>
      <c r="D67" s="300">
        <v>335</v>
      </c>
      <c r="E67" s="300">
        <v>5</v>
      </c>
      <c r="F67" s="300">
        <v>477</v>
      </c>
      <c r="G67" s="300">
        <v>10</v>
      </c>
      <c r="H67" s="300">
        <v>23</v>
      </c>
      <c r="I67" s="89"/>
    </row>
    <row r="68" spans="1:9" ht="25.5">
      <c r="A68" s="299" t="s">
        <v>645</v>
      </c>
      <c r="B68" s="299" t="s">
        <v>646</v>
      </c>
      <c r="C68" s="300">
        <v>472</v>
      </c>
      <c r="D68" s="300">
        <v>311</v>
      </c>
      <c r="E68" s="300">
        <v>187</v>
      </c>
      <c r="F68" s="300">
        <v>474</v>
      </c>
      <c r="G68" s="300">
        <v>331</v>
      </c>
      <c r="H68" s="300">
        <v>67</v>
      </c>
      <c r="I68" s="89"/>
    </row>
    <row r="69" spans="1:9">
      <c r="A69" s="299" t="s">
        <v>677</v>
      </c>
      <c r="B69" s="299" t="s">
        <v>678</v>
      </c>
      <c r="C69" s="300">
        <v>429</v>
      </c>
      <c r="D69" s="300">
        <v>128</v>
      </c>
      <c r="E69" s="300">
        <v>0</v>
      </c>
      <c r="F69" s="300">
        <v>201</v>
      </c>
      <c r="G69" s="300">
        <v>0</v>
      </c>
      <c r="H69" s="300">
        <v>45</v>
      </c>
      <c r="I69" s="89"/>
    </row>
    <row r="70" spans="1:9">
      <c r="A70" s="299" t="s">
        <v>665</v>
      </c>
      <c r="B70" s="299" t="s">
        <v>666</v>
      </c>
      <c r="C70" s="300">
        <v>426</v>
      </c>
      <c r="D70" s="300">
        <v>328</v>
      </c>
      <c r="E70" s="300">
        <v>295</v>
      </c>
      <c r="F70" s="300">
        <v>406</v>
      </c>
      <c r="G70" s="300">
        <v>380</v>
      </c>
      <c r="H70" s="300">
        <v>29</v>
      </c>
      <c r="I70" s="89"/>
    </row>
    <row r="71" spans="1:9">
      <c r="A71" s="299" t="s">
        <v>617</v>
      </c>
      <c r="B71" s="299" t="s">
        <v>618</v>
      </c>
      <c r="C71" s="300">
        <v>419</v>
      </c>
      <c r="D71" s="300">
        <v>360</v>
      </c>
      <c r="E71" s="300">
        <v>330</v>
      </c>
      <c r="F71" s="300">
        <v>601</v>
      </c>
      <c r="G71" s="300">
        <v>554</v>
      </c>
      <c r="H71" s="300">
        <v>40</v>
      </c>
      <c r="I71" s="89"/>
    </row>
    <row r="72" spans="1:9">
      <c r="A72" s="299" t="s">
        <v>723</v>
      </c>
      <c r="B72" s="299" t="s">
        <v>724</v>
      </c>
      <c r="C72" s="300">
        <v>411</v>
      </c>
      <c r="D72" s="300">
        <v>63</v>
      </c>
      <c r="E72" s="300">
        <v>14</v>
      </c>
      <c r="F72" s="300">
        <v>72</v>
      </c>
      <c r="G72" s="300">
        <v>30</v>
      </c>
      <c r="H72" s="300">
        <v>35</v>
      </c>
      <c r="I72" s="89"/>
    </row>
    <row r="73" spans="1:9">
      <c r="A73" s="299" t="s">
        <v>691</v>
      </c>
      <c r="B73" s="299" t="s">
        <v>692</v>
      </c>
      <c r="C73" s="300">
        <v>404</v>
      </c>
      <c r="D73" s="300">
        <v>237</v>
      </c>
      <c r="E73" s="300">
        <v>197</v>
      </c>
      <c r="F73" s="300">
        <v>271</v>
      </c>
      <c r="G73" s="300">
        <v>229</v>
      </c>
      <c r="H73" s="300">
        <v>49</v>
      </c>
      <c r="I73" s="89"/>
    </row>
    <row r="74" spans="1:9">
      <c r="A74" s="299" t="s">
        <v>719</v>
      </c>
      <c r="B74" s="299" t="s">
        <v>720</v>
      </c>
      <c r="C74" s="300">
        <v>400</v>
      </c>
      <c r="D74" s="300">
        <v>151</v>
      </c>
      <c r="E74" s="300">
        <v>3</v>
      </c>
      <c r="F74" s="300">
        <v>166</v>
      </c>
      <c r="G74" s="300">
        <v>6</v>
      </c>
      <c r="H74" s="300">
        <v>41</v>
      </c>
      <c r="I74" s="89"/>
    </row>
    <row r="75" spans="1:9">
      <c r="A75" s="299" t="s">
        <v>619</v>
      </c>
      <c r="B75" s="299" t="s">
        <v>620</v>
      </c>
      <c r="C75" s="300">
        <v>354</v>
      </c>
      <c r="D75" s="300">
        <v>100</v>
      </c>
      <c r="E75" s="300">
        <v>70</v>
      </c>
      <c r="F75" s="300">
        <v>86</v>
      </c>
      <c r="G75" s="300">
        <v>73</v>
      </c>
      <c r="H75" s="300">
        <v>50</v>
      </c>
      <c r="I75" s="89"/>
    </row>
    <row r="76" spans="1:9">
      <c r="A76" s="299" t="s">
        <v>833</v>
      </c>
      <c r="B76" s="299" t="s">
        <v>834</v>
      </c>
      <c r="C76" s="300">
        <v>352</v>
      </c>
      <c r="D76" s="300">
        <v>19</v>
      </c>
      <c r="E76" s="300">
        <v>8</v>
      </c>
      <c r="F76" s="300">
        <v>40</v>
      </c>
      <c r="G76" s="300">
        <v>19</v>
      </c>
      <c r="H76" s="300">
        <v>10</v>
      </c>
      <c r="I76" s="89"/>
    </row>
    <row r="77" spans="1:9">
      <c r="A77" s="299" t="s">
        <v>673</v>
      </c>
      <c r="B77" s="299" t="s">
        <v>674</v>
      </c>
      <c r="C77" s="300">
        <v>348</v>
      </c>
      <c r="D77" s="300">
        <v>252</v>
      </c>
      <c r="E77" s="300">
        <v>248</v>
      </c>
      <c r="F77" s="300">
        <v>383</v>
      </c>
      <c r="G77" s="300">
        <v>382</v>
      </c>
      <c r="H77" s="300">
        <v>23</v>
      </c>
      <c r="I77" s="89"/>
    </row>
    <row r="78" spans="1:9">
      <c r="A78" s="299" t="s">
        <v>715</v>
      </c>
      <c r="B78" s="299" t="s">
        <v>716</v>
      </c>
      <c r="C78" s="300">
        <v>341</v>
      </c>
      <c r="D78" s="300">
        <v>209</v>
      </c>
      <c r="E78" s="300">
        <v>154</v>
      </c>
      <c r="F78" s="300">
        <v>297</v>
      </c>
      <c r="G78" s="300">
        <v>242</v>
      </c>
      <c r="H78" s="300">
        <v>13</v>
      </c>
      <c r="I78" s="89"/>
    </row>
    <row r="79" spans="1:9">
      <c r="A79" s="299" t="s">
        <v>681</v>
      </c>
      <c r="B79" s="299" t="s">
        <v>682</v>
      </c>
      <c r="C79" s="300">
        <v>335</v>
      </c>
      <c r="D79" s="300">
        <v>761</v>
      </c>
      <c r="E79" s="300">
        <v>39</v>
      </c>
      <c r="F79" s="300">
        <v>1143</v>
      </c>
      <c r="G79" s="300">
        <v>78</v>
      </c>
      <c r="H79" s="300">
        <v>26</v>
      </c>
      <c r="I79" s="89"/>
    </row>
    <row r="80" spans="1:9">
      <c r="A80" s="299" t="s">
        <v>717</v>
      </c>
      <c r="B80" s="299" t="s">
        <v>718</v>
      </c>
      <c r="C80" s="300">
        <v>323</v>
      </c>
      <c r="D80" s="300">
        <v>130</v>
      </c>
      <c r="E80" s="300">
        <v>123</v>
      </c>
      <c r="F80" s="300">
        <v>248</v>
      </c>
      <c r="G80" s="300">
        <v>236</v>
      </c>
      <c r="H80" s="300">
        <v>15</v>
      </c>
      <c r="I80" s="89"/>
    </row>
    <row r="81" spans="1:9" ht="25.5">
      <c r="A81" s="299" t="s">
        <v>849</v>
      </c>
      <c r="B81" s="299" t="s">
        <v>850</v>
      </c>
      <c r="C81" s="300">
        <v>287</v>
      </c>
      <c r="D81" s="300">
        <v>15</v>
      </c>
      <c r="E81" s="300">
        <v>12</v>
      </c>
      <c r="F81" s="300">
        <v>15</v>
      </c>
      <c r="G81" s="300">
        <v>11</v>
      </c>
      <c r="H81" s="300">
        <v>3</v>
      </c>
      <c r="I81" s="89"/>
    </row>
    <row r="82" spans="1:9">
      <c r="A82" s="299" t="s">
        <v>683</v>
      </c>
      <c r="B82" s="299" t="s">
        <v>684</v>
      </c>
      <c r="C82" s="300">
        <v>286</v>
      </c>
      <c r="D82" s="300">
        <v>106</v>
      </c>
      <c r="E82" s="300">
        <v>103</v>
      </c>
      <c r="F82" s="300">
        <v>110</v>
      </c>
      <c r="G82" s="300">
        <v>106</v>
      </c>
      <c r="H82" s="300">
        <v>11</v>
      </c>
      <c r="I82" s="89"/>
    </row>
    <row r="83" spans="1:9">
      <c r="A83" s="299" t="s">
        <v>973</v>
      </c>
      <c r="B83" s="299" t="s">
        <v>974</v>
      </c>
      <c r="C83" s="300">
        <v>285</v>
      </c>
      <c r="D83" s="300">
        <v>49</v>
      </c>
      <c r="E83" s="300">
        <v>32</v>
      </c>
      <c r="F83" s="300">
        <v>42</v>
      </c>
      <c r="G83" s="300">
        <v>27</v>
      </c>
      <c r="H83" s="300">
        <v>29</v>
      </c>
      <c r="I83" s="89"/>
    </row>
    <row r="84" spans="1:9" ht="25.5">
      <c r="A84" s="299" t="s">
        <v>697</v>
      </c>
      <c r="B84" s="299" t="s">
        <v>698</v>
      </c>
      <c r="C84" s="300">
        <v>279</v>
      </c>
      <c r="D84" s="300">
        <v>188</v>
      </c>
      <c r="E84" s="300">
        <v>56</v>
      </c>
      <c r="F84" s="300">
        <v>308</v>
      </c>
      <c r="G84" s="300">
        <v>116</v>
      </c>
      <c r="H84" s="300">
        <v>66</v>
      </c>
      <c r="I84" s="89"/>
    </row>
    <row r="85" spans="1:9">
      <c r="A85" s="299" t="s">
        <v>733</v>
      </c>
      <c r="B85" s="299" t="s">
        <v>734</v>
      </c>
      <c r="C85" s="300">
        <v>271</v>
      </c>
      <c r="D85" s="300">
        <v>88</v>
      </c>
      <c r="E85" s="300">
        <v>74</v>
      </c>
      <c r="F85" s="300">
        <v>213</v>
      </c>
      <c r="G85" s="300">
        <v>189</v>
      </c>
      <c r="H85" s="300">
        <v>7</v>
      </c>
      <c r="I85" s="89"/>
    </row>
    <row r="86" spans="1:9">
      <c r="A86" s="299" t="s">
        <v>727</v>
      </c>
      <c r="B86" s="299" t="s">
        <v>728</v>
      </c>
      <c r="C86" s="300">
        <v>259</v>
      </c>
      <c r="D86" s="300">
        <v>44</v>
      </c>
      <c r="E86" s="300">
        <v>17</v>
      </c>
      <c r="F86" s="300">
        <v>74</v>
      </c>
      <c r="G86" s="300">
        <v>36</v>
      </c>
      <c r="H86" s="300">
        <v>2</v>
      </c>
      <c r="I86" s="89"/>
    </row>
    <row r="87" spans="1:9">
      <c r="A87" s="299" t="s">
        <v>675</v>
      </c>
      <c r="B87" s="299" t="s">
        <v>676</v>
      </c>
      <c r="C87" s="300">
        <v>258</v>
      </c>
      <c r="D87" s="300">
        <v>292</v>
      </c>
      <c r="E87" s="300">
        <v>106</v>
      </c>
      <c r="F87" s="300">
        <v>268</v>
      </c>
      <c r="G87" s="300">
        <v>123</v>
      </c>
      <c r="H87" s="300">
        <v>24</v>
      </c>
      <c r="I87" s="89"/>
    </row>
    <row r="88" spans="1:9">
      <c r="A88" s="299" t="s">
        <v>693</v>
      </c>
      <c r="B88" s="299" t="s">
        <v>694</v>
      </c>
      <c r="C88" s="300">
        <v>251</v>
      </c>
      <c r="D88" s="300">
        <v>1184</v>
      </c>
      <c r="E88" s="300">
        <v>812</v>
      </c>
      <c r="F88" s="300">
        <v>1409</v>
      </c>
      <c r="G88" s="300">
        <v>995</v>
      </c>
      <c r="H88" s="300">
        <v>16</v>
      </c>
      <c r="I88" s="89"/>
    </row>
    <row r="89" spans="1:9">
      <c r="A89" s="299" t="s">
        <v>711</v>
      </c>
      <c r="B89" s="299" t="s">
        <v>712</v>
      </c>
      <c r="C89" s="300">
        <v>251</v>
      </c>
      <c r="D89" s="300">
        <v>104</v>
      </c>
      <c r="E89" s="300">
        <v>19</v>
      </c>
      <c r="F89" s="300">
        <v>148</v>
      </c>
      <c r="G89" s="300">
        <v>42</v>
      </c>
      <c r="H89" s="300">
        <v>68</v>
      </c>
      <c r="I89" s="89"/>
    </row>
    <row r="90" spans="1:9">
      <c r="A90" s="299" t="s">
        <v>657</v>
      </c>
      <c r="B90" s="299" t="s">
        <v>658</v>
      </c>
      <c r="C90" s="300">
        <v>247</v>
      </c>
      <c r="D90" s="300">
        <v>55</v>
      </c>
      <c r="E90" s="300">
        <v>8</v>
      </c>
      <c r="F90" s="300">
        <v>47</v>
      </c>
      <c r="G90" s="300">
        <v>7</v>
      </c>
      <c r="H90" s="300">
        <v>2</v>
      </c>
      <c r="I90" s="89"/>
    </row>
    <row r="91" spans="1:9">
      <c r="A91" s="299" t="s">
        <v>971</v>
      </c>
      <c r="B91" s="299" t="s">
        <v>972</v>
      </c>
      <c r="C91" s="300">
        <v>247</v>
      </c>
      <c r="D91" s="300">
        <v>91</v>
      </c>
      <c r="E91" s="300">
        <v>15</v>
      </c>
      <c r="F91" s="300">
        <v>145</v>
      </c>
      <c r="G91" s="300">
        <v>20</v>
      </c>
      <c r="H91" s="300">
        <v>3</v>
      </c>
      <c r="I91" s="89"/>
    </row>
    <row r="92" spans="1:9" ht="25.5">
      <c r="A92" s="299" t="s">
        <v>803</v>
      </c>
      <c r="B92" s="299" t="s">
        <v>804</v>
      </c>
      <c r="C92" s="300">
        <v>245</v>
      </c>
      <c r="D92" s="300">
        <v>142</v>
      </c>
      <c r="E92" s="300">
        <v>27</v>
      </c>
      <c r="F92" s="300">
        <v>186</v>
      </c>
      <c r="G92" s="300">
        <v>32</v>
      </c>
      <c r="H92" s="300">
        <v>7</v>
      </c>
      <c r="I92" s="89"/>
    </row>
    <row r="93" spans="1:9">
      <c r="A93" s="299" t="s">
        <v>753</v>
      </c>
      <c r="B93" s="299" t="s">
        <v>754</v>
      </c>
      <c r="C93" s="300">
        <v>231</v>
      </c>
      <c r="D93" s="300">
        <v>27</v>
      </c>
      <c r="E93" s="300">
        <v>7</v>
      </c>
      <c r="F93" s="300">
        <v>32</v>
      </c>
      <c r="G93" s="300">
        <v>17</v>
      </c>
      <c r="H93" s="300">
        <v>15</v>
      </c>
      <c r="I93" s="89"/>
    </row>
    <row r="94" spans="1:9">
      <c r="A94" s="299" t="s">
        <v>777</v>
      </c>
      <c r="B94" s="299" t="s">
        <v>778</v>
      </c>
      <c r="C94" s="300">
        <v>230</v>
      </c>
      <c r="D94" s="300">
        <v>38</v>
      </c>
      <c r="E94" s="300">
        <v>8</v>
      </c>
      <c r="F94" s="300">
        <v>54</v>
      </c>
      <c r="G94" s="300">
        <v>21</v>
      </c>
      <c r="H94" s="300">
        <v>29</v>
      </c>
      <c r="I94" s="89"/>
    </row>
    <row r="95" spans="1:9" ht="25.5">
      <c r="A95" s="299" t="s">
        <v>771</v>
      </c>
      <c r="B95" s="299" t="s">
        <v>772</v>
      </c>
      <c r="C95" s="300">
        <v>226</v>
      </c>
      <c r="D95" s="300">
        <v>461</v>
      </c>
      <c r="E95" s="300">
        <v>273</v>
      </c>
      <c r="F95" s="300">
        <v>772</v>
      </c>
      <c r="G95" s="300">
        <v>531</v>
      </c>
      <c r="H95" s="300">
        <v>24</v>
      </c>
      <c r="I95" s="89"/>
    </row>
    <row r="96" spans="1:9">
      <c r="A96" s="299" t="s">
        <v>689</v>
      </c>
      <c r="B96" s="299" t="s">
        <v>690</v>
      </c>
      <c r="C96" s="300">
        <v>224</v>
      </c>
      <c r="D96" s="300">
        <v>295</v>
      </c>
      <c r="E96" s="300">
        <v>11</v>
      </c>
      <c r="F96" s="300">
        <v>449</v>
      </c>
      <c r="G96" s="300">
        <v>25</v>
      </c>
      <c r="H96" s="300">
        <v>22</v>
      </c>
      <c r="I96" s="89"/>
    </row>
    <row r="97" spans="1:9">
      <c r="A97" s="299" t="s">
        <v>699</v>
      </c>
      <c r="B97" s="299" t="s">
        <v>700</v>
      </c>
      <c r="C97" s="300">
        <v>218</v>
      </c>
      <c r="D97" s="300">
        <v>751</v>
      </c>
      <c r="E97" s="300">
        <v>712</v>
      </c>
      <c r="F97" s="300">
        <v>1706</v>
      </c>
      <c r="G97" s="300">
        <v>1624</v>
      </c>
      <c r="H97" s="300">
        <v>28</v>
      </c>
      <c r="I97" s="89"/>
    </row>
    <row r="98" spans="1:9">
      <c r="A98" s="299" t="s">
        <v>1047</v>
      </c>
      <c r="B98" s="299" t="s">
        <v>1048</v>
      </c>
      <c r="C98" s="300">
        <v>216</v>
      </c>
      <c r="D98" s="300">
        <v>44</v>
      </c>
      <c r="E98" s="300">
        <v>30</v>
      </c>
      <c r="F98" s="300">
        <v>68</v>
      </c>
      <c r="G98" s="300">
        <v>43</v>
      </c>
      <c r="H98" s="300">
        <v>16</v>
      </c>
      <c r="I98" s="89"/>
    </row>
    <row r="99" spans="1:9">
      <c r="A99" s="299" t="s">
        <v>679</v>
      </c>
      <c r="B99" s="299" t="s">
        <v>680</v>
      </c>
      <c r="C99" s="300">
        <v>215</v>
      </c>
      <c r="D99" s="300">
        <v>293</v>
      </c>
      <c r="E99" s="300">
        <v>0</v>
      </c>
      <c r="F99" s="300">
        <v>430</v>
      </c>
      <c r="G99" s="300">
        <v>0</v>
      </c>
      <c r="H99" s="300">
        <v>9</v>
      </c>
      <c r="I99" s="89"/>
    </row>
    <row r="100" spans="1:9" ht="25.5">
      <c r="A100" s="299" t="s">
        <v>765</v>
      </c>
      <c r="B100" s="299" t="s">
        <v>766</v>
      </c>
      <c r="C100" s="300">
        <v>213</v>
      </c>
      <c r="D100" s="300">
        <v>96</v>
      </c>
      <c r="E100" s="300">
        <v>1</v>
      </c>
      <c r="F100" s="300">
        <v>124</v>
      </c>
      <c r="G100" s="300">
        <v>2</v>
      </c>
      <c r="H100" s="300">
        <v>24</v>
      </c>
      <c r="I100" s="89"/>
    </row>
    <row r="101" spans="1:9">
      <c r="A101" s="299" t="s">
        <v>735</v>
      </c>
      <c r="B101" s="299" t="s">
        <v>736</v>
      </c>
      <c r="C101" s="300">
        <v>212</v>
      </c>
      <c r="D101" s="300">
        <v>271</v>
      </c>
      <c r="E101" s="300">
        <v>14</v>
      </c>
      <c r="F101" s="300">
        <v>365</v>
      </c>
      <c r="G101" s="300">
        <v>31</v>
      </c>
      <c r="H101" s="300">
        <v>16</v>
      </c>
      <c r="I101" s="89"/>
    </row>
    <row r="102" spans="1:9">
      <c r="A102" s="299" t="s">
        <v>721</v>
      </c>
      <c r="B102" s="299" t="s">
        <v>722</v>
      </c>
      <c r="C102" s="300">
        <v>211</v>
      </c>
      <c r="D102" s="300">
        <v>578</v>
      </c>
      <c r="E102" s="300">
        <v>28</v>
      </c>
      <c r="F102" s="300">
        <v>933</v>
      </c>
      <c r="G102" s="300">
        <v>66</v>
      </c>
      <c r="H102" s="300">
        <v>28</v>
      </c>
      <c r="I102" s="89"/>
    </row>
    <row r="103" spans="1:9">
      <c r="A103" s="299" t="s">
        <v>829</v>
      </c>
      <c r="B103" s="299" t="s">
        <v>830</v>
      </c>
      <c r="C103" s="300">
        <v>206</v>
      </c>
      <c r="D103" s="300">
        <v>121</v>
      </c>
      <c r="E103" s="300">
        <v>19</v>
      </c>
      <c r="F103" s="300">
        <v>212</v>
      </c>
      <c r="G103" s="300">
        <v>42</v>
      </c>
      <c r="H103" s="300">
        <v>61</v>
      </c>
      <c r="I103" s="89"/>
    </row>
    <row r="104" spans="1:9">
      <c r="A104" s="299" t="s">
        <v>737</v>
      </c>
      <c r="B104" s="299" t="s">
        <v>738</v>
      </c>
      <c r="C104" s="300">
        <v>198</v>
      </c>
      <c r="D104" s="300">
        <v>191</v>
      </c>
      <c r="E104" s="300">
        <v>22</v>
      </c>
      <c r="F104" s="300">
        <v>296</v>
      </c>
      <c r="G104" s="300">
        <v>74</v>
      </c>
      <c r="H104" s="300">
        <v>15</v>
      </c>
      <c r="I104" s="89"/>
    </row>
    <row r="105" spans="1:9">
      <c r="A105" s="299" t="s">
        <v>701</v>
      </c>
      <c r="B105" s="299" t="s">
        <v>702</v>
      </c>
      <c r="C105" s="300">
        <v>193</v>
      </c>
      <c r="D105" s="300">
        <v>813</v>
      </c>
      <c r="E105" s="300">
        <v>482</v>
      </c>
      <c r="F105" s="300">
        <v>845</v>
      </c>
      <c r="G105" s="300">
        <v>520</v>
      </c>
      <c r="H105" s="300">
        <v>12</v>
      </c>
      <c r="I105" s="89"/>
    </row>
    <row r="106" spans="1:9">
      <c r="A106" s="299" t="s">
        <v>1019</v>
      </c>
      <c r="B106" s="299" t="s">
        <v>1020</v>
      </c>
      <c r="C106" s="300">
        <v>193</v>
      </c>
      <c r="D106" s="300">
        <v>54</v>
      </c>
      <c r="E106" s="300">
        <v>47</v>
      </c>
      <c r="F106" s="300">
        <v>65</v>
      </c>
      <c r="G106" s="300">
        <v>55</v>
      </c>
      <c r="H106" s="300">
        <v>10</v>
      </c>
      <c r="I106" s="89"/>
    </row>
    <row r="107" spans="1:9">
      <c r="A107" s="299" t="s">
        <v>745</v>
      </c>
      <c r="B107" s="299" t="s">
        <v>746</v>
      </c>
      <c r="C107" s="300">
        <v>189</v>
      </c>
      <c r="D107" s="300">
        <v>70</v>
      </c>
      <c r="E107" s="300">
        <v>66</v>
      </c>
      <c r="F107" s="300">
        <v>111</v>
      </c>
      <c r="G107" s="300">
        <v>106</v>
      </c>
      <c r="H107" s="300">
        <v>14</v>
      </c>
      <c r="I107" s="89"/>
    </row>
    <row r="108" spans="1:9">
      <c r="A108" s="299" t="s">
        <v>749</v>
      </c>
      <c r="B108" s="299" t="s">
        <v>750</v>
      </c>
      <c r="C108" s="300">
        <v>189</v>
      </c>
      <c r="D108" s="300">
        <v>106</v>
      </c>
      <c r="E108" s="300">
        <v>4</v>
      </c>
      <c r="F108" s="300">
        <v>105</v>
      </c>
      <c r="G108" s="300">
        <v>2</v>
      </c>
      <c r="H108" s="300">
        <v>5</v>
      </c>
      <c r="I108" s="89"/>
    </row>
    <row r="109" spans="1:9">
      <c r="A109" s="299" t="s">
        <v>695</v>
      </c>
      <c r="B109" s="299" t="s">
        <v>696</v>
      </c>
      <c r="C109" s="300">
        <v>181</v>
      </c>
      <c r="D109" s="300">
        <v>11</v>
      </c>
      <c r="E109" s="300">
        <v>5</v>
      </c>
      <c r="F109" s="300">
        <v>12</v>
      </c>
      <c r="G109" s="300">
        <v>6</v>
      </c>
      <c r="H109" s="300">
        <v>18</v>
      </c>
      <c r="I109" s="89"/>
    </row>
    <row r="110" spans="1:9">
      <c r="A110" s="299" t="s">
        <v>741</v>
      </c>
      <c r="B110" s="299" t="s">
        <v>742</v>
      </c>
      <c r="C110" s="300">
        <v>179</v>
      </c>
      <c r="D110" s="300">
        <v>123</v>
      </c>
      <c r="E110" s="300">
        <v>20</v>
      </c>
      <c r="F110" s="300">
        <v>155</v>
      </c>
      <c r="G110" s="300">
        <v>21</v>
      </c>
      <c r="H110" s="300">
        <v>32</v>
      </c>
      <c r="I110" s="89"/>
    </row>
    <row r="111" spans="1:9">
      <c r="A111" s="299" t="s">
        <v>725</v>
      </c>
      <c r="B111" s="299" t="s">
        <v>726</v>
      </c>
      <c r="C111" s="300">
        <v>173</v>
      </c>
      <c r="D111" s="300">
        <v>171</v>
      </c>
      <c r="E111" s="300">
        <v>170</v>
      </c>
      <c r="F111" s="300">
        <v>273</v>
      </c>
      <c r="G111" s="300">
        <v>271</v>
      </c>
      <c r="H111" s="300">
        <v>26</v>
      </c>
      <c r="I111" s="89"/>
    </row>
    <row r="112" spans="1:9">
      <c r="A112" s="299" t="s">
        <v>789</v>
      </c>
      <c r="B112" s="299" t="s">
        <v>790</v>
      </c>
      <c r="C112" s="300">
        <v>173</v>
      </c>
      <c r="D112" s="300">
        <v>70</v>
      </c>
      <c r="E112" s="300">
        <v>4</v>
      </c>
      <c r="F112" s="300">
        <v>78</v>
      </c>
      <c r="G112" s="300">
        <v>12</v>
      </c>
      <c r="H112" s="300">
        <v>12</v>
      </c>
      <c r="I112" s="89"/>
    </row>
    <row r="113" spans="1:9">
      <c r="A113" s="299" t="s">
        <v>761</v>
      </c>
      <c r="B113" s="299" t="s">
        <v>762</v>
      </c>
      <c r="C113" s="300">
        <v>172</v>
      </c>
      <c r="D113" s="300">
        <v>378</v>
      </c>
      <c r="E113" s="300">
        <v>262</v>
      </c>
      <c r="F113" s="300">
        <v>614</v>
      </c>
      <c r="G113" s="300">
        <v>438</v>
      </c>
      <c r="H113" s="300">
        <v>4</v>
      </c>
      <c r="I113" s="89"/>
    </row>
    <row r="114" spans="1:9">
      <c r="A114" s="299" t="s">
        <v>757</v>
      </c>
      <c r="B114" s="299" t="s">
        <v>758</v>
      </c>
      <c r="C114" s="300">
        <v>168</v>
      </c>
      <c r="D114" s="300">
        <v>309</v>
      </c>
      <c r="E114" s="300">
        <v>127</v>
      </c>
      <c r="F114" s="300">
        <v>554</v>
      </c>
      <c r="G114" s="300">
        <v>189</v>
      </c>
      <c r="H114" s="300">
        <v>9</v>
      </c>
      <c r="I114" s="89"/>
    </row>
    <row r="115" spans="1:9" ht="25.5">
      <c r="A115" s="299" t="s">
        <v>747</v>
      </c>
      <c r="B115" s="299" t="s">
        <v>748</v>
      </c>
      <c r="C115" s="300">
        <v>164</v>
      </c>
      <c r="D115" s="300">
        <v>670</v>
      </c>
      <c r="E115" s="300">
        <v>608</v>
      </c>
      <c r="F115" s="300">
        <v>947</v>
      </c>
      <c r="G115" s="300">
        <v>857</v>
      </c>
      <c r="H115" s="300">
        <v>14</v>
      </c>
      <c r="I115" s="89"/>
    </row>
    <row r="116" spans="1:9">
      <c r="A116" s="299" t="s">
        <v>759</v>
      </c>
      <c r="B116" s="299" t="s">
        <v>760</v>
      </c>
      <c r="C116" s="300">
        <v>157</v>
      </c>
      <c r="D116" s="300">
        <v>90</v>
      </c>
      <c r="E116" s="300">
        <v>89</v>
      </c>
      <c r="F116" s="300">
        <v>183</v>
      </c>
      <c r="G116" s="300">
        <v>181</v>
      </c>
      <c r="H116" s="300">
        <v>3</v>
      </c>
      <c r="I116" s="89"/>
    </row>
    <row r="117" spans="1:9">
      <c r="A117" s="299" t="s">
        <v>731</v>
      </c>
      <c r="B117" s="299" t="s">
        <v>732</v>
      </c>
      <c r="C117" s="300">
        <v>151</v>
      </c>
      <c r="D117" s="300">
        <v>147</v>
      </c>
      <c r="E117" s="300">
        <v>35</v>
      </c>
      <c r="F117" s="300">
        <v>161</v>
      </c>
      <c r="G117" s="300">
        <v>46</v>
      </c>
      <c r="H117" s="300">
        <v>29</v>
      </c>
      <c r="I117" s="89"/>
    </row>
    <row r="118" spans="1:9">
      <c r="A118" s="299" t="s">
        <v>809</v>
      </c>
      <c r="B118" s="299" t="s">
        <v>810</v>
      </c>
      <c r="C118" s="300">
        <v>148</v>
      </c>
      <c r="D118" s="300">
        <v>167</v>
      </c>
      <c r="E118" s="300">
        <v>135</v>
      </c>
      <c r="F118" s="300">
        <v>287</v>
      </c>
      <c r="G118" s="300">
        <v>245</v>
      </c>
      <c r="H118" s="300">
        <v>18</v>
      </c>
      <c r="I118" s="89"/>
    </row>
    <row r="119" spans="1:9" ht="25.5">
      <c r="A119" s="299" t="s">
        <v>729</v>
      </c>
      <c r="B119" s="299" t="s">
        <v>730</v>
      </c>
      <c r="C119" s="300">
        <v>146</v>
      </c>
      <c r="D119" s="300">
        <v>26</v>
      </c>
      <c r="E119" s="300">
        <v>6</v>
      </c>
      <c r="F119" s="300">
        <v>28</v>
      </c>
      <c r="G119" s="300">
        <v>9</v>
      </c>
      <c r="H119" s="300">
        <v>32</v>
      </c>
      <c r="I119" s="89"/>
    </row>
    <row r="120" spans="1:9">
      <c r="A120" s="299" t="s">
        <v>763</v>
      </c>
      <c r="B120" s="299" t="s">
        <v>764</v>
      </c>
      <c r="C120" s="300">
        <v>139</v>
      </c>
      <c r="D120" s="300">
        <v>1333</v>
      </c>
      <c r="E120" s="300">
        <v>36</v>
      </c>
      <c r="F120" s="300">
        <v>1810</v>
      </c>
      <c r="G120" s="300">
        <v>95</v>
      </c>
      <c r="H120" s="300">
        <v>27</v>
      </c>
      <c r="I120" s="89"/>
    </row>
    <row r="121" spans="1:9">
      <c r="A121" s="299" t="s">
        <v>755</v>
      </c>
      <c r="B121" s="299" t="s">
        <v>756</v>
      </c>
      <c r="C121" s="300">
        <v>139</v>
      </c>
      <c r="D121" s="300">
        <v>56</v>
      </c>
      <c r="E121" s="300">
        <v>1</v>
      </c>
      <c r="F121" s="300">
        <v>102</v>
      </c>
      <c r="G121" s="300">
        <v>2</v>
      </c>
      <c r="H121" s="300">
        <v>16</v>
      </c>
      <c r="I121" s="89"/>
    </row>
    <row r="122" spans="1:9">
      <c r="A122" s="299" t="s">
        <v>797</v>
      </c>
      <c r="B122" s="299" t="s">
        <v>798</v>
      </c>
      <c r="C122" s="300">
        <v>137</v>
      </c>
      <c r="D122" s="300">
        <v>104</v>
      </c>
      <c r="E122" s="300">
        <v>102</v>
      </c>
      <c r="F122" s="300">
        <v>190</v>
      </c>
      <c r="G122" s="300">
        <v>187</v>
      </c>
      <c r="H122" s="300">
        <v>35</v>
      </c>
      <c r="I122" s="89"/>
    </row>
    <row r="123" spans="1:9">
      <c r="A123" s="299" t="s">
        <v>767</v>
      </c>
      <c r="B123" s="299" t="s">
        <v>768</v>
      </c>
      <c r="C123" s="300">
        <v>137</v>
      </c>
      <c r="D123" s="300">
        <v>270</v>
      </c>
      <c r="E123" s="300">
        <v>147</v>
      </c>
      <c r="F123" s="300">
        <v>418</v>
      </c>
      <c r="G123" s="300">
        <v>275</v>
      </c>
      <c r="H123" s="300">
        <v>19</v>
      </c>
      <c r="I123" s="89"/>
    </row>
    <row r="124" spans="1:9">
      <c r="A124" s="299" t="s">
        <v>863</v>
      </c>
      <c r="B124" s="299" t="s">
        <v>864</v>
      </c>
      <c r="C124" s="300">
        <v>135</v>
      </c>
      <c r="D124" s="300">
        <v>119</v>
      </c>
      <c r="E124" s="300">
        <v>41</v>
      </c>
      <c r="F124" s="300">
        <v>185</v>
      </c>
      <c r="G124" s="300">
        <v>91</v>
      </c>
      <c r="H124" s="300">
        <v>23</v>
      </c>
      <c r="I124" s="89"/>
    </row>
    <row r="125" spans="1:9">
      <c r="A125" s="299" t="s">
        <v>855</v>
      </c>
      <c r="B125" s="299" t="s">
        <v>856</v>
      </c>
      <c r="C125" s="300">
        <v>132</v>
      </c>
      <c r="D125" s="300">
        <v>19</v>
      </c>
      <c r="E125" s="300">
        <v>0</v>
      </c>
      <c r="F125" s="300">
        <v>34</v>
      </c>
      <c r="G125" s="300">
        <v>0</v>
      </c>
      <c r="H125" s="300">
        <v>10</v>
      </c>
      <c r="I125" s="89"/>
    </row>
    <row r="126" spans="1:9">
      <c r="A126" s="299" t="s">
        <v>779</v>
      </c>
      <c r="B126" s="299" t="s">
        <v>780</v>
      </c>
      <c r="C126" s="300">
        <v>131</v>
      </c>
      <c r="D126" s="300">
        <v>586</v>
      </c>
      <c r="E126" s="300">
        <v>74</v>
      </c>
      <c r="F126" s="300">
        <v>547</v>
      </c>
      <c r="G126" s="300">
        <v>131</v>
      </c>
      <c r="H126" s="300">
        <v>11</v>
      </c>
      <c r="I126" s="89"/>
    </row>
    <row r="127" spans="1:9">
      <c r="A127" s="299" t="s">
        <v>857</v>
      </c>
      <c r="B127" s="299" t="s">
        <v>858</v>
      </c>
      <c r="C127" s="300">
        <v>130</v>
      </c>
      <c r="D127" s="300">
        <v>7</v>
      </c>
      <c r="E127" s="300">
        <v>7</v>
      </c>
      <c r="F127" s="300">
        <v>9</v>
      </c>
      <c r="G127" s="300">
        <v>6</v>
      </c>
      <c r="H127" s="300">
        <v>4</v>
      </c>
      <c r="I127" s="89"/>
    </row>
    <row r="128" spans="1:9">
      <c r="A128" s="299" t="s">
        <v>807</v>
      </c>
      <c r="B128" s="299" t="s">
        <v>808</v>
      </c>
      <c r="C128" s="300">
        <v>125</v>
      </c>
      <c r="D128" s="300">
        <v>178</v>
      </c>
      <c r="E128" s="300">
        <v>95</v>
      </c>
      <c r="F128" s="300">
        <v>257</v>
      </c>
      <c r="G128" s="300">
        <v>147</v>
      </c>
      <c r="H128" s="300">
        <v>28</v>
      </c>
      <c r="I128" s="89"/>
    </row>
    <row r="129" spans="1:9">
      <c r="A129" s="299" t="s">
        <v>811</v>
      </c>
      <c r="B129" s="299" t="s">
        <v>812</v>
      </c>
      <c r="C129" s="300">
        <v>124</v>
      </c>
      <c r="D129" s="300">
        <v>324</v>
      </c>
      <c r="E129" s="300">
        <v>251</v>
      </c>
      <c r="F129" s="300">
        <v>348</v>
      </c>
      <c r="G129" s="300">
        <v>272</v>
      </c>
      <c r="H129" s="300">
        <v>8</v>
      </c>
      <c r="I129" s="89"/>
    </row>
    <row r="130" spans="1:9" ht="25.5">
      <c r="A130" s="299" t="s">
        <v>1039</v>
      </c>
      <c r="B130" s="299" t="s">
        <v>1040</v>
      </c>
      <c r="C130" s="300">
        <v>122</v>
      </c>
      <c r="D130" s="300">
        <v>275</v>
      </c>
      <c r="E130" s="300">
        <v>127</v>
      </c>
      <c r="F130" s="300">
        <v>372</v>
      </c>
      <c r="G130" s="300">
        <v>167</v>
      </c>
      <c r="H130" s="300">
        <v>2</v>
      </c>
      <c r="I130" s="89"/>
    </row>
    <row r="131" spans="1:9">
      <c r="A131" s="299" t="s">
        <v>843</v>
      </c>
      <c r="B131" s="299" t="s">
        <v>844</v>
      </c>
      <c r="C131" s="300">
        <v>115</v>
      </c>
      <c r="D131" s="300">
        <v>66</v>
      </c>
      <c r="E131" s="300">
        <v>2</v>
      </c>
      <c r="F131" s="300">
        <v>70</v>
      </c>
      <c r="G131" s="300">
        <v>3</v>
      </c>
      <c r="H131" s="300">
        <v>13</v>
      </c>
      <c r="I131" s="89"/>
    </row>
    <row r="132" spans="1:9">
      <c r="A132" s="299" t="s">
        <v>773</v>
      </c>
      <c r="B132" s="299" t="s">
        <v>774</v>
      </c>
      <c r="C132" s="300">
        <v>114</v>
      </c>
      <c r="D132" s="300">
        <v>10</v>
      </c>
      <c r="E132" s="300">
        <v>7</v>
      </c>
      <c r="F132" s="300">
        <v>22</v>
      </c>
      <c r="G132" s="300">
        <v>16</v>
      </c>
      <c r="H132" s="300">
        <v>10</v>
      </c>
      <c r="I132" s="89"/>
    </row>
    <row r="133" spans="1:9">
      <c r="A133" s="299" t="s">
        <v>927</v>
      </c>
      <c r="B133" s="299" t="s">
        <v>928</v>
      </c>
      <c r="C133" s="300">
        <v>114</v>
      </c>
      <c r="D133" s="300">
        <v>119</v>
      </c>
      <c r="E133" s="300">
        <v>15</v>
      </c>
      <c r="F133" s="300">
        <v>166</v>
      </c>
      <c r="G133" s="300">
        <v>45</v>
      </c>
      <c r="H133" s="300">
        <v>6</v>
      </c>
      <c r="I133" s="89"/>
    </row>
    <row r="134" spans="1:9">
      <c r="A134" s="299" t="s">
        <v>941</v>
      </c>
      <c r="B134" s="299" t="s">
        <v>942</v>
      </c>
      <c r="C134" s="300">
        <v>114</v>
      </c>
      <c r="D134" s="300">
        <v>10</v>
      </c>
      <c r="E134" s="300">
        <v>1</v>
      </c>
      <c r="F134" s="300">
        <v>20</v>
      </c>
      <c r="G134" s="300">
        <v>1</v>
      </c>
      <c r="H134" s="300">
        <v>6</v>
      </c>
      <c r="I134" s="89"/>
    </row>
    <row r="135" spans="1:9" ht="25.5">
      <c r="A135" s="299" t="s">
        <v>813</v>
      </c>
      <c r="B135" s="299" t="s">
        <v>814</v>
      </c>
      <c r="C135" s="300">
        <v>113</v>
      </c>
      <c r="D135" s="300">
        <v>508</v>
      </c>
      <c r="E135" s="300">
        <v>361</v>
      </c>
      <c r="F135" s="300">
        <v>802</v>
      </c>
      <c r="G135" s="300">
        <v>565</v>
      </c>
      <c r="H135" s="300">
        <v>18</v>
      </c>
      <c r="I135" s="89"/>
    </row>
    <row r="136" spans="1:9">
      <c r="A136" s="299" t="s">
        <v>709</v>
      </c>
      <c r="B136" s="299" t="s">
        <v>710</v>
      </c>
      <c r="C136" s="300">
        <v>111</v>
      </c>
      <c r="D136" s="300">
        <v>81</v>
      </c>
      <c r="E136" s="300">
        <v>45</v>
      </c>
      <c r="F136" s="300">
        <v>83</v>
      </c>
      <c r="G136" s="300">
        <v>56</v>
      </c>
      <c r="H136" s="300">
        <v>28</v>
      </c>
      <c r="I136" s="89"/>
    </row>
    <row r="137" spans="1:9">
      <c r="A137" s="299" t="s">
        <v>823</v>
      </c>
      <c r="B137" s="299" t="s">
        <v>824</v>
      </c>
      <c r="C137" s="300">
        <v>107</v>
      </c>
      <c r="D137" s="300">
        <v>21</v>
      </c>
      <c r="E137" s="300">
        <v>0</v>
      </c>
      <c r="F137" s="300">
        <v>20</v>
      </c>
      <c r="G137" s="300">
        <v>1</v>
      </c>
      <c r="H137" s="300">
        <v>2</v>
      </c>
      <c r="I137" s="89"/>
    </row>
    <row r="138" spans="1:9">
      <c r="A138" s="299" t="s">
        <v>785</v>
      </c>
      <c r="B138" s="299" t="s">
        <v>786</v>
      </c>
      <c r="C138" s="300">
        <v>106</v>
      </c>
      <c r="D138" s="300">
        <v>176</v>
      </c>
      <c r="E138" s="300">
        <v>134</v>
      </c>
      <c r="F138" s="300">
        <v>149</v>
      </c>
      <c r="G138" s="300">
        <v>126</v>
      </c>
      <c r="H138" s="300">
        <v>6</v>
      </c>
      <c r="I138" s="89"/>
    </row>
    <row r="139" spans="1:9">
      <c r="A139" s="299" t="s">
        <v>933</v>
      </c>
      <c r="B139" s="299" t="s">
        <v>934</v>
      </c>
      <c r="C139" s="300">
        <v>105</v>
      </c>
      <c r="D139" s="300">
        <v>41</v>
      </c>
      <c r="E139" s="300">
        <v>14</v>
      </c>
      <c r="F139" s="300">
        <v>64</v>
      </c>
      <c r="G139" s="300">
        <v>17</v>
      </c>
      <c r="H139" s="300">
        <v>0</v>
      </c>
      <c r="I139" s="89"/>
    </row>
    <row r="140" spans="1:9">
      <c r="A140" s="299" t="s">
        <v>815</v>
      </c>
      <c r="B140" s="299" t="s">
        <v>816</v>
      </c>
      <c r="C140" s="300">
        <v>102</v>
      </c>
      <c r="D140" s="300">
        <v>210</v>
      </c>
      <c r="E140" s="300">
        <v>119</v>
      </c>
      <c r="F140" s="300">
        <v>261</v>
      </c>
      <c r="G140" s="300">
        <v>144</v>
      </c>
      <c r="H140" s="300">
        <v>10</v>
      </c>
      <c r="I140" s="89"/>
    </row>
    <row r="141" spans="1:9">
      <c r="A141" s="299" t="s">
        <v>867</v>
      </c>
      <c r="B141" s="299" t="s">
        <v>868</v>
      </c>
      <c r="C141" s="300">
        <v>102</v>
      </c>
      <c r="D141" s="300">
        <v>379</v>
      </c>
      <c r="E141" s="300">
        <v>208</v>
      </c>
      <c r="F141" s="300">
        <v>397</v>
      </c>
      <c r="G141" s="300">
        <v>210</v>
      </c>
      <c r="H141" s="300">
        <v>7</v>
      </c>
      <c r="I141" s="89"/>
    </row>
    <row r="142" spans="1:9">
      <c r="A142" s="299" t="s">
        <v>827</v>
      </c>
      <c r="B142" s="299" t="s">
        <v>828</v>
      </c>
      <c r="C142" s="300">
        <v>102</v>
      </c>
      <c r="D142" s="300">
        <v>53</v>
      </c>
      <c r="E142" s="300">
        <v>35</v>
      </c>
      <c r="F142" s="300">
        <v>61</v>
      </c>
      <c r="G142" s="300">
        <v>43</v>
      </c>
      <c r="H142" s="300">
        <v>1</v>
      </c>
      <c r="I142" s="89"/>
    </row>
    <row r="143" spans="1:9" ht="25.5">
      <c r="A143" s="299" t="s">
        <v>861</v>
      </c>
      <c r="B143" s="299" t="s">
        <v>862</v>
      </c>
      <c r="C143" s="300">
        <v>102</v>
      </c>
      <c r="D143" s="300">
        <v>50</v>
      </c>
      <c r="E143" s="300">
        <v>14</v>
      </c>
      <c r="F143" s="300">
        <v>95</v>
      </c>
      <c r="G143" s="300">
        <v>39</v>
      </c>
      <c r="H143" s="300">
        <v>19</v>
      </c>
      <c r="I143" s="89"/>
    </row>
    <row r="144" spans="1:9">
      <c r="A144" s="299" t="s">
        <v>879</v>
      </c>
      <c r="B144" s="299" t="s">
        <v>880</v>
      </c>
      <c r="C144" s="300">
        <v>101</v>
      </c>
      <c r="D144" s="300">
        <v>232</v>
      </c>
      <c r="E144" s="300">
        <v>193</v>
      </c>
      <c r="F144" s="300">
        <v>222</v>
      </c>
      <c r="G144" s="300">
        <v>185</v>
      </c>
      <c r="H144" s="300">
        <v>11</v>
      </c>
      <c r="I144" s="89"/>
    </row>
    <row r="145" spans="1:9">
      <c r="A145" s="299" t="s">
        <v>851</v>
      </c>
      <c r="B145" s="299" t="s">
        <v>852</v>
      </c>
      <c r="C145" s="300">
        <v>99</v>
      </c>
      <c r="D145" s="300">
        <v>146</v>
      </c>
      <c r="E145" s="300">
        <v>32</v>
      </c>
      <c r="F145" s="300">
        <v>140</v>
      </c>
      <c r="G145" s="300">
        <v>39</v>
      </c>
      <c r="H145" s="300">
        <v>15</v>
      </c>
      <c r="I145" s="89"/>
    </row>
    <row r="146" spans="1:9">
      <c r="A146" s="299" t="s">
        <v>865</v>
      </c>
      <c r="B146" s="299" t="s">
        <v>866</v>
      </c>
      <c r="C146" s="300">
        <v>99</v>
      </c>
      <c r="D146" s="300">
        <v>93</v>
      </c>
      <c r="E146" s="300">
        <v>34</v>
      </c>
      <c r="F146" s="300">
        <v>125</v>
      </c>
      <c r="G146" s="300">
        <v>52</v>
      </c>
      <c r="H146" s="300">
        <v>10</v>
      </c>
      <c r="I146" s="89"/>
    </row>
    <row r="147" spans="1:9">
      <c r="A147" s="299" t="s">
        <v>739</v>
      </c>
      <c r="B147" s="299" t="s">
        <v>740</v>
      </c>
      <c r="C147" s="300">
        <v>95</v>
      </c>
      <c r="D147" s="300">
        <v>178</v>
      </c>
      <c r="E147" s="300">
        <v>83</v>
      </c>
      <c r="F147" s="300">
        <v>201</v>
      </c>
      <c r="G147" s="300">
        <v>96</v>
      </c>
      <c r="H147" s="300">
        <v>2</v>
      </c>
      <c r="I147" s="89"/>
    </row>
    <row r="148" spans="1:9">
      <c r="A148" s="299" t="s">
        <v>791</v>
      </c>
      <c r="B148" s="299" t="s">
        <v>792</v>
      </c>
      <c r="C148" s="300">
        <v>95</v>
      </c>
      <c r="D148" s="300">
        <v>44</v>
      </c>
      <c r="E148" s="300">
        <v>9</v>
      </c>
      <c r="F148" s="300">
        <v>37</v>
      </c>
      <c r="G148" s="300">
        <v>5</v>
      </c>
      <c r="H148" s="300">
        <v>0</v>
      </c>
      <c r="I148" s="89"/>
    </row>
    <row r="149" spans="1:9" ht="25.5">
      <c r="A149" s="299" t="s">
        <v>1117</v>
      </c>
      <c r="B149" s="299" t="s">
        <v>1118</v>
      </c>
      <c r="C149" s="300">
        <v>95</v>
      </c>
      <c r="D149" s="300">
        <v>41</v>
      </c>
      <c r="E149" s="300">
        <v>5</v>
      </c>
      <c r="F149" s="300">
        <v>73</v>
      </c>
      <c r="G149" s="300">
        <v>22</v>
      </c>
      <c r="H149" s="300">
        <v>3</v>
      </c>
      <c r="I149" s="89"/>
    </row>
    <row r="150" spans="1:9">
      <c r="A150" s="299" t="s">
        <v>821</v>
      </c>
      <c r="B150" s="299" t="s">
        <v>822</v>
      </c>
      <c r="C150" s="300">
        <v>94</v>
      </c>
      <c r="D150" s="300">
        <v>62</v>
      </c>
      <c r="E150" s="300">
        <v>36</v>
      </c>
      <c r="F150" s="300">
        <v>80</v>
      </c>
      <c r="G150" s="300">
        <v>61</v>
      </c>
      <c r="H150" s="300">
        <v>4</v>
      </c>
      <c r="I150" s="89"/>
    </row>
    <row r="151" spans="1:9">
      <c r="A151" s="299" t="s">
        <v>903</v>
      </c>
      <c r="B151" s="299" t="s">
        <v>904</v>
      </c>
      <c r="C151" s="300">
        <v>93</v>
      </c>
      <c r="D151" s="300">
        <v>122</v>
      </c>
      <c r="E151" s="300">
        <v>64</v>
      </c>
      <c r="F151" s="300">
        <v>153</v>
      </c>
      <c r="G151" s="300">
        <v>82</v>
      </c>
      <c r="H151" s="300">
        <v>4</v>
      </c>
      <c r="I151" s="89"/>
    </row>
    <row r="152" spans="1:9">
      <c r="A152" s="299" t="s">
        <v>1103</v>
      </c>
      <c r="B152" s="299" t="s">
        <v>1104</v>
      </c>
      <c r="C152" s="300">
        <v>93</v>
      </c>
      <c r="D152" s="300">
        <v>5</v>
      </c>
      <c r="E152" s="300">
        <v>4</v>
      </c>
      <c r="F152" s="300">
        <v>13</v>
      </c>
      <c r="G152" s="300">
        <v>12</v>
      </c>
      <c r="H152" s="300">
        <v>0</v>
      </c>
      <c r="I152" s="89"/>
    </row>
    <row r="153" spans="1:9">
      <c r="A153" s="299" t="s">
        <v>953</v>
      </c>
      <c r="B153" s="299" t="s">
        <v>954</v>
      </c>
      <c r="C153" s="300">
        <v>88</v>
      </c>
      <c r="D153" s="300">
        <v>137</v>
      </c>
      <c r="E153" s="300">
        <v>65</v>
      </c>
      <c r="F153" s="300">
        <v>273</v>
      </c>
      <c r="G153" s="300">
        <v>124</v>
      </c>
      <c r="H153" s="300">
        <v>33</v>
      </c>
      <c r="I153" s="89"/>
    </row>
    <row r="154" spans="1:9">
      <c r="A154" s="299" t="s">
        <v>875</v>
      </c>
      <c r="B154" s="299" t="s">
        <v>876</v>
      </c>
      <c r="C154" s="300">
        <v>87</v>
      </c>
      <c r="D154" s="300">
        <v>226</v>
      </c>
      <c r="E154" s="300">
        <v>209</v>
      </c>
      <c r="F154" s="300">
        <v>344</v>
      </c>
      <c r="G154" s="300">
        <v>314</v>
      </c>
      <c r="H154" s="300">
        <v>34</v>
      </c>
      <c r="I154" s="89"/>
    </row>
    <row r="155" spans="1:9">
      <c r="A155" s="299" t="s">
        <v>847</v>
      </c>
      <c r="B155" s="299" t="s">
        <v>848</v>
      </c>
      <c r="C155" s="300">
        <v>82</v>
      </c>
      <c r="D155" s="300">
        <v>119</v>
      </c>
      <c r="E155" s="300">
        <v>11</v>
      </c>
      <c r="F155" s="300">
        <v>159</v>
      </c>
      <c r="G155" s="300">
        <v>22</v>
      </c>
      <c r="H155" s="300">
        <v>20</v>
      </c>
      <c r="I155" s="89"/>
    </row>
    <row r="156" spans="1:9">
      <c r="A156" s="299" t="s">
        <v>781</v>
      </c>
      <c r="B156" s="299" t="s">
        <v>782</v>
      </c>
      <c r="C156" s="300">
        <v>81</v>
      </c>
      <c r="D156" s="300">
        <v>18</v>
      </c>
      <c r="E156" s="300">
        <v>10</v>
      </c>
      <c r="F156" s="300">
        <v>25</v>
      </c>
      <c r="G156" s="300">
        <v>13</v>
      </c>
      <c r="H156" s="300">
        <v>6</v>
      </c>
      <c r="I156" s="89"/>
    </row>
    <row r="157" spans="1:9">
      <c r="A157" s="299" t="s">
        <v>817</v>
      </c>
      <c r="B157" s="299" t="s">
        <v>818</v>
      </c>
      <c r="C157" s="300">
        <v>81</v>
      </c>
      <c r="D157" s="300">
        <v>39</v>
      </c>
      <c r="E157" s="300">
        <v>23</v>
      </c>
      <c r="F157" s="300">
        <v>64</v>
      </c>
      <c r="G157" s="300">
        <v>44</v>
      </c>
      <c r="H157" s="300">
        <v>9</v>
      </c>
      <c r="I157" s="89"/>
    </row>
    <row r="158" spans="1:9">
      <c r="A158" s="299" t="s">
        <v>775</v>
      </c>
      <c r="B158" s="299" t="s">
        <v>776</v>
      </c>
      <c r="C158" s="300">
        <v>81</v>
      </c>
      <c r="D158" s="300">
        <v>19</v>
      </c>
      <c r="E158" s="300">
        <v>10</v>
      </c>
      <c r="F158" s="300">
        <v>37</v>
      </c>
      <c r="G158" s="300">
        <v>29</v>
      </c>
      <c r="H158" s="300">
        <v>5</v>
      </c>
      <c r="I158" s="89"/>
    </row>
    <row r="159" spans="1:9">
      <c r="A159" s="299" t="s">
        <v>949</v>
      </c>
      <c r="B159" s="299" t="s">
        <v>950</v>
      </c>
      <c r="C159" s="300">
        <v>80</v>
      </c>
      <c r="D159" s="300">
        <v>211</v>
      </c>
      <c r="E159" s="300">
        <v>131</v>
      </c>
      <c r="F159" s="300">
        <v>291</v>
      </c>
      <c r="G159" s="300">
        <v>211</v>
      </c>
      <c r="H159" s="300">
        <v>5</v>
      </c>
      <c r="I159" s="89"/>
    </row>
    <row r="160" spans="1:9">
      <c r="A160" s="299" t="s">
        <v>859</v>
      </c>
      <c r="B160" s="299" t="s">
        <v>860</v>
      </c>
      <c r="C160" s="300">
        <v>80</v>
      </c>
      <c r="D160" s="300">
        <v>140</v>
      </c>
      <c r="E160" s="300">
        <v>119</v>
      </c>
      <c r="F160" s="300">
        <v>210</v>
      </c>
      <c r="G160" s="300">
        <v>169</v>
      </c>
      <c r="H160" s="300">
        <v>7</v>
      </c>
      <c r="I160" s="89"/>
    </row>
    <row r="161" spans="1:9">
      <c r="A161" s="299" t="s">
        <v>799</v>
      </c>
      <c r="B161" s="299" t="s">
        <v>800</v>
      </c>
      <c r="C161" s="300">
        <v>78</v>
      </c>
      <c r="D161" s="300">
        <v>17</v>
      </c>
      <c r="E161" s="300">
        <v>16</v>
      </c>
      <c r="F161" s="300">
        <v>20</v>
      </c>
      <c r="G161" s="300">
        <v>15</v>
      </c>
      <c r="H161" s="300">
        <v>8</v>
      </c>
      <c r="I161" s="89"/>
    </row>
    <row r="162" spans="1:9">
      <c r="A162" s="299" t="s">
        <v>795</v>
      </c>
      <c r="B162" s="299" t="s">
        <v>796</v>
      </c>
      <c r="C162" s="300">
        <v>76</v>
      </c>
      <c r="D162" s="300">
        <v>16</v>
      </c>
      <c r="E162" s="300">
        <v>5</v>
      </c>
      <c r="F162" s="300">
        <v>21</v>
      </c>
      <c r="G162" s="300">
        <v>5</v>
      </c>
      <c r="H162" s="300">
        <v>3</v>
      </c>
      <c r="I162" s="89"/>
    </row>
    <row r="163" spans="1:9">
      <c r="A163" s="299" t="s">
        <v>899</v>
      </c>
      <c r="B163" s="299" t="s">
        <v>900</v>
      </c>
      <c r="C163" s="300">
        <v>76</v>
      </c>
      <c r="D163" s="300">
        <v>38</v>
      </c>
      <c r="E163" s="300">
        <v>36</v>
      </c>
      <c r="F163" s="300">
        <v>52</v>
      </c>
      <c r="G163" s="300">
        <v>51</v>
      </c>
      <c r="H163" s="300">
        <v>11</v>
      </c>
      <c r="I163" s="89"/>
    </row>
    <row r="164" spans="1:9">
      <c r="A164" s="299" t="s">
        <v>837</v>
      </c>
      <c r="B164" s="299" t="s">
        <v>838</v>
      </c>
      <c r="C164" s="300">
        <v>76</v>
      </c>
      <c r="D164" s="300">
        <v>40</v>
      </c>
      <c r="E164" s="300">
        <v>37</v>
      </c>
      <c r="F164" s="300">
        <v>50</v>
      </c>
      <c r="G164" s="300">
        <v>46</v>
      </c>
      <c r="H164" s="300">
        <v>0</v>
      </c>
      <c r="I164" s="89"/>
    </row>
    <row r="165" spans="1:9" ht="25.5">
      <c r="A165" s="299" t="s">
        <v>935</v>
      </c>
      <c r="B165" s="299" t="s">
        <v>936</v>
      </c>
      <c r="C165" s="300">
        <v>76</v>
      </c>
      <c r="D165" s="300">
        <v>85</v>
      </c>
      <c r="E165" s="300">
        <v>47</v>
      </c>
      <c r="F165" s="300">
        <v>134</v>
      </c>
      <c r="G165" s="300">
        <v>83</v>
      </c>
      <c r="H165" s="300">
        <v>6</v>
      </c>
      <c r="I165" s="89"/>
    </row>
    <row r="166" spans="1:9">
      <c r="A166" s="299" t="s">
        <v>825</v>
      </c>
      <c r="B166" s="299" t="s">
        <v>826</v>
      </c>
      <c r="C166" s="300">
        <v>76</v>
      </c>
      <c r="D166" s="300">
        <v>99</v>
      </c>
      <c r="E166" s="300">
        <v>87</v>
      </c>
      <c r="F166" s="300">
        <v>170</v>
      </c>
      <c r="G166" s="300">
        <v>159</v>
      </c>
      <c r="H166" s="300">
        <v>5</v>
      </c>
      <c r="I166" s="89"/>
    </row>
    <row r="167" spans="1:9">
      <c r="A167" s="299" t="s">
        <v>955</v>
      </c>
      <c r="B167" s="299" t="s">
        <v>956</v>
      </c>
      <c r="C167" s="300">
        <v>75</v>
      </c>
      <c r="D167" s="300">
        <v>120</v>
      </c>
      <c r="E167" s="300">
        <v>90</v>
      </c>
      <c r="F167" s="300">
        <v>41</v>
      </c>
      <c r="G167" s="300">
        <v>26</v>
      </c>
      <c r="H167" s="300">
        <v>6</v>
      </c>
      <c r="I167" s="89"/>
    </row>
    <row r="168" spans="1:9">
      <c r="A168" s="299" t="s">
        <v>805</v>
      </c>
      <c r="B168" s="299" t="s">
        <v>806</v>
      </c>
      <c r="C168" s="300">
        <v>71</v>
      </c>
      <c r="D168" s="300">
        <v>8</v>
      </c>
      <c r="E168" s="300">
        <v>5</v>
      </c>
      <c r="F168" s="300">
        <v>14</v>
      </c>
      <c r="G168" s="300">
        <v>12</v>
      </c>
      <c r="H168" s="300">
        <v>0</v>
      </c>
      <c r="I168" s="89"/>
    </row>
    <row r="169" spans="1:9">
      <c r="A169" s="299" t="s">
        <v>853</v>
      </c>
      <c r="B169" s="299" t="s">
        <v>854</v>
      </c>
      <c r="C169" s="300">
        <v>69</v>
      </c>
      <c r="D169" s="300">
        <v>55</v>
      </c>
      <c r="E169" s="300">
        <v>32</v>
      </c>
      <c r="F169" s="300">
        <v>96</v>
      </c>
      <c r="G169" s="300">
        <v>63</v>
      </c>
      <c r="H169" s="300">
        <v>21</v>
      </c>
      <c r="I169" s="89"/>
    </row>
    <row r="170" spans="1:9">
      <c r="A170" s="299" t="s">
        <v>1308</v>
      </c>
      <c r="B170" s="299" t="s">
        <v>1309</v>
      </c>
      <c r="C170" s="300">
        <v>69</v>
      </c>
      <c r="D170" s="300">
        <v>43</v>
      </c>
      <c r="E170" s="300">
        <v>9</v>
      </c>
      <c r="F170" s="300">
        <v>76</v>
      </c>
      <c r="G170" s="300">
        <v>14</v>
      </c>
      <c r="H170" s="300">
        <v>0</v>
      </c>
      <c r="I170" s="89"/>
    </row>
    <row r="171" spans="1:9">
      <c r="A171" s="299" t="s">
        <v>1099</v>
      </c>
      <c r="B171" s="299" t="s">
        <v>1100</v>
      </c>
      <c r="C171" s="300">
        <v>68</v>
      </c>
      <c r="D171" s="300">
        <v>21</v>
      </c>
      <c r="E171" s="300">
        <v>19</v>
      </c>
      <c r="F171" s="300">
        <v>24</v>
      </c>
      <c r="G171" s="300">
        <v>22</v>
      </c>
      <c r="H171" s="300">
        <v>1</v>
      </c>
      <c r="I171" s="89"/>
    </row>
    <row r="172" spans="1:9">
      <c r="A172" s="299" t="s">
        <v>1071</v>
      </c>
      <c r="B172" s="299" t="s">
        <v>1072</v>
      </c>
      <c r="C172" s="300">
        <v>68</v>
      </c>
      <c r="D172" s="300">
        <v>56</v>
      </c>
      <c r="E172" s="300">
        <v>8</v>
      </c>
      <c r="F172" s="300">
        <v>101</v>
      </c>
      <c r="G172" s="300">
        <v>7</v>
      </c>
      <c r="H172" s="300">
        <v>2</v>
      </c>
      <c r="I172" s="89"/>
    </row>
    <row r="173" spans="1:9">
      <c r="A173" s="299" t="s">
        <v>831</v>
      </c>
      <c r="B173" s="299" t="s">
        <v>832</v>
      </c>
      <c r="C173" s="300">
        <v>67</v>
      </c>
      <c r="D173" s="300">
        <v>310</v>
      </c>
      <c r="E173" s="300">
        <v>245</v>
      </c>
      <c r="F173" s="300">
        <v>321</v>
      </c>
      <c r="G173" s="300">
        <v>277</v>
      </c>
      <c r="H173" s="300">
        <v>10</v>
      </c>
      <c r="I173" s="89"/>
    </row>
    <row r="174" spans="1:9">
      <c r="A174" s="299" t="s">
        <v>841</v>
      </c>
      <c r="B174" s="299" t="s">
        <v>842</v>
      </c>
      <c r="C174" s="300">
        <v>67</v>
      </c>
      <c r="D174" s="300">
        <v>71</v>
      </c>
      <c r="E174" s="300">
        <v>2</v>
      </c>
      <c r="F174" s="300">
        <v>90</v>
      </c>
      <c r="G174" s="300">
        <v>5</v>
      </c>
      <c r="H174" s="300">
        <v>5</v>
      </c>
      <c r="I174" s="89"/>
    </row>
    <row r="175" spans="1:9">
      <c r="A175" s="299" t="s">
        <v>909</v>
      </c>
      <c r="B175" s="299" t="s">
        <v>910</v>
      </c>
      <c r="C175" s="300">
        <v>66</v>
      </c>
      <c r="D175" s="300">
        <v>15</v>
      </c>
      <c r="E175" s="300">
        <v>3</v>
      </c>
      <c r="F175" s="300">
        <v>23</v>
      </c>
      <c r="G175" s="300">
        <v>10</v>
      </c>
      <c r="H175" s="300">
        <v>0</v>
      </c>
      <c r="I175" s="89"/>
    </row>
    <row r="176" spans="1:9" ht="25.5">
      <c r="A176" s="299" t="s">
        <v>919</v>
      </c>
      <c r="B176" s="299" t="s">
        <v>920</v>
      </c>
      <c r="C176" s="300">
        <v>65</v>
      </c>
      <c r="D176" s="300">
        <v>105</v>
      </c>
      <c r="E176" s="300">
        <v>51</v>
      </c>
      <c r="F176" s="300">
        <v>157</v>
      </c>
      <c r="G176" s="300">
        <v>74</v>
      </c>
      <c r="H176" s="300">
        <v>1</v>
      </c>
      <c r="I176" s="89"/>
    </row>
    <row r="177" spans="1:9">
      <c r="A177" s="299" t="s">
        <v>783</v>
      </c>
      <c r="B177" s="299" t="s">
        <v>784</v>
      </c>
      <c r="C177" s="300">
        <v>65</v>
      </c>
      <c r="D177" s="300">
        <v>158</v>
      </c>
      <c r="E177" s="300">
        <v>115</v>
      </c>
      <c r="F177" s="300">
        <v>186</v>
      </c>
      <c r="G177" s="300">
        <v>137</v>
      </c>
      <c r="H177" s="300">
        <v>8</v>
      </c>
      <c r="I177" s="89"/>
    </row>
    <row r="178" spans="1:9">
      <c r="A178" s="299" t="s">
        <v>889</v>
      </c>
      <c r="B178" s="299" t="s">
        <v>890</v>
      </c>
      <c r="C178" s="300">
        <v>63</v>
      </c>
      <c r="D178" s="300">
        <v>293</v>
      </c>
      <c r="E178" s="300">
        <v>10</v>
      </c>
      <c r="F178" s="300">
        <v>343</v>
      </c>
      <c r="G178" s="300">
        <v>21</v>
      </c>
      <c r="H178" s="300">
        <v>3</v>
      </c>
      <c r="I178" s="89"/>
    </row>
    <row r="179" spans="1:9">
      <c r="A179" s="299" t="s">
        <v>913</v>
      </c>
      <c r="B179" s="299" t="s">
        <v>914</v>
      </c>
      <c r="C179" s="300">
        <v>62</v>
      </c>
      <c r="D179" s="300">
        <v>29</v>
      </c>
      <c r="E179" s="300">
        <v>28</v>
      </c>
      <c r="F179" s="300">
        <v>49</v>
      </c>
      <c r="G179" s="300">
        <v>49</v>
      </c>
      <c r="H179" s="300">
        <v>4</v>
      </c>
      <c r="I179" s="89"/>
    </row>
    <row r="180" spans="1:9">
      <c r="A180" s="299" t="s">
        <v>975</v>
      </c>
      <c r="B180" s="299" t="s">
        <v>976</v>
      </c>
      <c r="C180" s="300">
        <v>61</v>
      </c>
      <c r="D180" s="300">
        <v>233</v>
      </c>
      <c r="E180" s="300">
        <v>150</v>
      </c>
      <c r="F180" s="300">
        <v>391</v>
      </c>
      <c r="G180" s="300">
        <v>294</v>
      </c>
      <c r="H180" s="300">
        <v>4</v>
      </c>
      <c r="I180" s="89"/>
    </row>
    <row r="181" spans="1:9">
      <c r="A181" s="299" t="s">
        <v>1371</v>
      </c>
      <c r="B181" s="299" t="s">
        <v>1372</v>
      </c>
      <c r="C181" s="300">
        <v>61</v>
      </c>
      <c r="D181" s="300">
        <v>25</v>
      </c>
      <c r="E181" s="300">
        <v>2</v>
      </c>
      <c r="F181" s="300">
        <v>19</v>
      </c>
      <c r="G181" s="300">
        <v>2</v>
      </c>
      <c r="H181" s="300">
        <v>0</v>
      </c>
      <c r="I181" s="89"/>
    </row>
    <row r="182" spans="1:9">
      <c r="A182" s="299" t="s">
        <v>939</v>
      </c>
      <c r="B182" s="299" t="s">
        <v>940</v>
      </c>
      <c r="C182" s="300">
        <v>61</v>
      </c>
      <c r="D182" s="300">
        <v>1</v>
      </c>
      <c r="E182" s="300">
        <v>1</v>
      </c>
      <c r="F182" s="300">
        <v>8</v>
      </c>
      <c r="G182" s="300">
        <v>7</v>
      </c>
      <c r="H182" s="300">
        <v>6</v>
      </c>
      <c r="I182" s="89"/>
    </row>
    <row r="183" spans="1:9">
      <c r="A183" s="299" t="s">
        <v>1121</v>
      </c>
      <c r="B183" s="299" t="s">
        <v>1122</v>
      </c>
      <c r="C183" s="300">
        <v>61</v>
      </c>
      <c r="D183" s="300">
        <v>2</v>
      </c>
      <c r="E183" s="300">
        <v>1</v>
      </c>
      <c r="F183" s="300">
        <v>4</v>
      </c>
      <c r="G183" s="300">
        <v>1</v>
      </c>
      <c r="H183" s="300">
        <v>0</v>
      </c>
      <c r="I183" s="89"/>
    </row>
    <row r="184" spans="1:9">
      <c r="A184" s="299" t="s">
        <v>819</v>
      </c>
      <c r="B184" s="299" t="s">
        <v>820</v>
      </c>
      <c r="C184" s="300">
        <v>59</v>
      </c>
      <c r="D184" s="300">
        <v>480</v>
      </c>
      <c r="E184" s="300">
        <v>471</v>
      </c>
      <c r="F184" s="300">
        <v>1096</v>
      </c>
      <c r="G184" s="300">
        <v>1081</v>
      </c>
      <c r="H184" s="300">
        <v>7</v>
      </c>
      <c r="I184" s="89"/>
    </row>
    <row r="185" spans="1:9">
      <c r="A185" s="299" t="s">
        <v>999</v>
      </c>
      <c r="B185" s="299" t="s">
        <v>1000</v>
      </c>
      <c r="C185" s="300">
        <v>58</v>
      </c>
      <c r="D185" s="300">
        <v>38</v>
      </c>
      <c r="E185" s="300">
        <v>30</v>
      </c>
      <c r="F185" s="300">
        <v>59</v>
      </c>
      <c r="G185" s="300">
        <v>40</v>
      </c>
      <c r="H185" s="300">
        <v>5</v>
      </c>
      <c r="I185" s="89"/>
    </row>
    <row r="186" spans="1:9">
      <c r="A186" s="299" t="s">
        <v>931</v>
      </c>
      <c r="B186" s="299" t="s">
        <v>932</v>
      </c>
      <c r="C186" s="300">
        <v>58</v>
      </c>
      <c r="D186" s="300">
        <v>33</v>
      </c>
      <c r="E186" s="300">
        <v>13</v>
      </c>
      <c r="F186" s="300">
        <v>33</v>
      </c>
      <c r="G186" s="300">
        <v>18</v>
      </c>
      <c r="H186" s="300">
        <v>1</v>
      </c>
      <c r="I186" s="89"/>
    </row>
    <row r="187" spans="1:9" ht="25.5">
      <c r="A187" s="299" t="s">
        <v>871</v>
      </c>
      <c r="B187" s="299" t="s">
        <v>872</v>
      </c>
      <c r="C187" s="300">
        <v>58</v>
      </c>
      <c r="D187" s="300">
        <v>51</v>
      </c>
      <c r="E187" s="300">
        <v>44</v>
      </c>
      <c r="F187" s="300">
        <v>77</v>
      </c>
      <c r="G187" s="300">
        <v>65</v>
      </c>
      <c r="H187" s="300">
        <v>1</v>
      </c>
      <c r="I187" s="89"/>
    </row>
    <row r="188" spans="1:9" ht="25.5">
      <c r="A188" s="299" t="s">
        <v>881</v>
      </c>
      <c r="B188" s="299" t="s">
        <v>882</v>
      </c>
      <c r="C188" s="300">
        <v>58</v>
      </c>
      <c r="D188" s="300">
        <v>38</v>
      </c>
      <c r="E188" s="300">
        <v>29</v>
      </c>
      <c r="F188" s="300">
        <v>52</v>
      </c>
      <c r="G188" s="300">
        <v>38</v>
      </c>
      <c r="H188" s="300">
        <v>7</v>
      </c>
      <c r="I188" s="89"/>
    </row>
    <row r="189" spans="1:9">
      <c r="A189" s="299" t="s">
        <v>1131</v>
      </c>
      <c r="B189" s="299" t="s">
        <v>1132</v>
      </c>
      <c r="C189" s="300">
        <v>58</v>
      </c>
      <c r="D189" s="300">
        <v>21</v>
      </c>
      <c r="E189" s="300">
        <v>14</v>
      </c>
      <c r="F189" s="300">
        <v>37</v>
      </c>
      <c r="G189" s="300">
        <v>28</v>
      </c>
      <c r="H189" s="300">
        <v>4</v>
      </c>
      <c r="I189" s="89"/>
    </row>
    <row r="190" spans="1:9" ht="25.5">
      <c r="A190" s="299" t="s">
        <v>901</v>
      </c>
      <c r="B190" s="299" t="s">
        <v>902</v>
      </c>
      <c r="C190" s="300">
        <v>58</v>
      </c>
      <c r="D190" s="300">
        <v>27</v>
      </c>
      <c r="E190" s="300">
        <v>0</v>
      </c>
      <c r="F190" s="300">
        <v>52</v>
      </c>
      <c r="G190" s="300">
        <v>0</v>
      </c>
      <c r="H190" s="300">
        <v>13</v>
      </c>
      <c r="I190" s="89"/>
    </row>
    <row r="191" spans="1:9">
      <c r="A191" s="299" t="s">
        <v>921</v>
      </c>
      <c r="B191" s="299" t="s">
        <v>922</v>
      </c>
      <c r="C191" s="300">
        <v>57</v>
      </c>
      <c r="D191" s="300">
        <v>59</v>
      </c>
      <c r="E191" s="300">
        <v>5</v>
      </c>
      <c r="F191" s="300">
        <v>84</v>
      </c>
      <c r="G191" s="300">
        <v>11</v>
      </c>
      <c r="H191" s="300">
        <v>8</v>
      </c>
      <c r="I191" s="89"/>
    </row>
    <row r="192" spans="1:9">
      <c r="A192" s="299" t="s">
        <v>987</v>
      </c>
      <c r="B192" s="299" t="s">
        <v>988</v>
      </c>
      <c r="C192" s="300">
        <v>57</v>
      </c>
      <c r="D192" s="300">
        <v>26</v>
      </c>
      <c r="E192" s="300">
        <v>12</v>
      </c>
      <c r="F192" s="300">
        <v>37</v>
      </c>
      <c r="G192" s="300">
        <v>21</v>
      </c>
      <c r="H192" s="300">
        <v>3</v>
      </c>
      <c r="I192" s="89"/>
    </row>
    <row r="193" spans="1:9">
      <c r="A193" s="299" t="s">
        <v>787</v>
      </c>
      <c r="B193" s="299" t="s">
        <v>788</v>
      </c>
      <c r="C193" s="300">
        <v>56</v>
      </c>
      <c r="D193" s="300">
        <v>75</v>
      </c>
      <c r="E193" s="300">
        <v>44</v>
      </c>
      <c r="F193" s="300">
        <v>106</v>
      </c>
      <c r="G193" s="300">
        <v>69</v>
      </c>
      <c r="H193" s="300">
        <v>4</v>
      </c>
      <c r="I193" s="89"/>
    </row>
    <row r="194" spans="1:9">
      <c r="A194" s="299" t="s">
        <v>979</v>
      </c>
      <c r="B194" s="299" t="s">
        <v>980</v>
      </c>
      <c r="C194" s="300">
        <v>56</v>
      </c>
      <c r="D194" s="300">
        <v>29</v>
      </c>
      <c r="E194" s="300">
        <v>1</v>
      </c>
      <c r="F194" s="300">
        <v>49</v>
      </c>
      <c r="G194" s="300">
        <v>1</v>
      </c>
      <c r="H194" s="300">
        <v>27</v>
      </c>
      <c r="I194" s="89"/>
    </row>
    <row r="195" spans="1:9">
      <c r="A195" s="299" t="s">
        <v>887</v>
      </c>
      <c r="B195" s="299" t="s">
        <v>888</v>
      </c>
      <c r="C195" s="300">
        <v>56</v>
      </c>
      <c r="D195" s="300">
        <v>57</v>
      </c>
      <c r="E195" s="300">
        <v>24</v>
      </c>
      <c r="F195" s="300">
        <v>116</v>
      </c>
      <c r="G195" s="300">
        <v>71</v>
      </c>
      <c r="H195" s="300">
        <v>9</v>
      </c>
      <c r="I195" s="89"/>
    </row>
    <row r="196" spans="1:9">
      <c r="A196" s="299" t="s">
        <v>911</v>
      </c>
      <c r="B196" s="299" t="s">
        <v>912</v>
      </c>
      <c r="C196" s="300">
        <v>55</v>
      </c>
      <c r="D196" s="300">
        <v>56</v>
      </c>
      <c r="E196" s="300">
        <v>56</v>
      </c>
      <c r="F196" s="300">
        <v>62</v>
      </c>
      <c r="G196" s="300">
        <v>62</v>
      </c>
      <c r="H196" s="300">
        <v>1</v>
      </c>
      <c r="I196" s="89"/>
    </row>
    <row r="197" spans="1:9">
      <c r="A197" s="299" t="s">
        <v>1101</v>
      </c>
      <c r="B197" s="299" t="s">
        <v>1102</v>
      </c>
      <c r="C197" s="300">
        <v>55</v>
      </c>
      <c r="D197" s="300">
        <v>10</v>
      </c>
      <c r="E197" s="300">
        <v>0</v>
      </c>
      <c r="F197" s="300">
        <v>14</v>
      </c>
      <c r="G197" s="300">
        <v>0</v>
      </c>
      <c r="H197" s="300">
        <v>16</v>
      </c>
      <c r="I197" s="89"/>
    </row>
    <row r="198" spans="1:9">
      <c r="A198" s="299" t="s">
        <v>907</v>
      </c>
      <c r="B198" s="299" t="s">
        <v>908</v>
      </c>
      <c r="C198" s="300">
        <v>55</v>
      </c>
      <c r="D198" s="300">
        <v>296</v>
      </c>
      <c r="E198" s="300">
        <v>1</v>
      </c>
      <c r="F198" s="300">
        <v>500</v>
      </c>
      <c r="G198" s="300">
        <v>3</v>
      </c>
      <c r="H198" s="300">
        <v>7</v>
      </c>
      <c r="I198" s="89"/>
    </row>
    <row r="199" spans="1:9">
      <c r="A199" s="299" t="s">
        <v>801</v>
      </c>
      <c r="B199" s="299" t="s">
        <v>802</v>
      </c>
      <c r="C199" s="300">
        <v>54</v>
      </c>
      <c r="D199" s="300">
        <v>9</v>
      </c>
      <c r="E199" s="300">
        <v>6</v>
      </c>
      <c r="F199" s="300">
        <v>17</v>
      </c>
      <c r="G199" s="300">
        <v>11</v>
      </c>
      <c r="H199" s="300">
        <v>10</v>
      </c>
      <c r="I199" s="89"/>
    </row>
    <row r="200" spans="1:9">
      <c r="A200" s="299" t="s">
        <v>1087</v>
      </c>
      <c r="B200" s="299" t="s">
        <v>1088</v>
      </c>
      <c r="C200" s="300">
        <v>54</v>
      </c>
      <c r="D200" s="300">
        <v>25</v>
      </c>
      <c r="E200" s="300">
        <v>6</v>
      </c>
      <c r="F200" s="300">
        <v>47</v>
      </c>
      <c r="G200" s="300">
        <v>9</v>
      </c>
      <c r="H200" s="300">
        <v>1</v>
      </c>
      <c r="I200" s="89"/>
    </row>
    <row r="201" spans="1:9">
      <c r="A201" s="299" t="s">
        <v>793</v>
      </c>
      <c r="B201" s="299" t="s">
        <v>794</v>
      </c>
      <c r="C201" s="300">
        <v>53</v>
      </c>
      <c r="D201" s="300">
        <v>602</v>
      </c>
      <c r="E201" s="300">
        <v>115</v>
      </c>
      <c r="F201" s="300">
        <v>785</v>
      </c>
      <c r="G201" s="300">
        <v>194</v>
      </c>
      <c r="H201" s="300">
        <v>5</v>
      </c>
      <c r="I201" s="89"/>
    </row>
    <row r="202" spans="1:9">
      <c r="A202" s="299" t="s">
        <v>981</v>
      </c>
      <c r="B202" s="299" t="s">
        <v>982</v>
      </c>
      <c r="C202" s="300">
        <v>52</v>
      </c>
      <c r="D202" s="300">
        <v>36</v>
      </c>
      <c r="E202" s="300">
        <v>2</v>
      </c>
      <c r="F202" s="300">
        <v>65</v>
      </c>
      <c r="G202" s="300">
        <v>5</v>
      </c>
      <c r="H202" s="300">
        <v>15</v>
      </c>
      <c r="I202" s="89"/>
    </row>
    <row r="203" spans="1:9">
      <c r="A203" s="299" t="s">
        <v>957</v>
      </c>
      <c r="B203" s="299" t="s">
        <v>958</v>
      </c>
      <c r="C203" s="300">
        <v>52</v>
      </c>
      <c r="D203" s="300">
        <v>140</v>
      </c>
      <c r="E203" s="300">
        <v>98</v>
      </c>
      <c r="F203" s="300">
        <v>177</v>
      </c>
      <c r="G203" s="300">
        <v>128</v>
      </c>
      <c r="H203" s="300">
        <v>1</v>
      </c>
      <c r="I203" s="89"/>
    </row>
    <row r="204" spans="1:9">
      <c r="A204" s="299" t="s">
        <v>893</v>
      </c>
      <c r="B204" s="299" t="s">
        <v>894</v>
      </c>
      <c r="C204" s="300">
        <v>52</v>
      </c>
      <c r="D204" s="300">
        <v>5</v>
      </c>
      <c r="E204" s="300">
        <v>5</v>
      </c>
      <c r="F204" s="300">
        <v>5</v>
      </c>
      <c r="G204" s="300">
        <v>5</v>
      </c>
      <c r="H204" s="300">
        <v>0</v>
      </c>
      <c r="I204" s="89"/>
    </row>
    <row r="205" spans="1:9">
      <c r="A205" s="299" t="s">
        <v>905</v>
      </c>
      <c r="B205" s="299" t="s">
        <v>906</v>
      </c>
      <c r="C205" s="300">
        <v>51</v>
      </c>
      <c r="D205" s="300">
        <v>157</v>
      </c>
      <c r="E205" s="300">
        <v>130</v>
      </c>
      <c r="F205" s="300">
        <v>182</v>
      </c>
      <c r="G205" s="300">
        <v>152</v>
      </c>
      <c r="H205" s="300">
        <v>12</v>
      </c>
      <c r="I205" s="89"/>
    </row>
    <row r="206" spans="1:9">
      <c r="A206" s="299" t="s">
        <v>1025</v>
      </c>
      <c r="B206" s="299" t="s">
        <v>1026</v>
      </c>
      <c r="C206" s="300">
        <v>49</v>
      </c>
      <c r="D206" s="300">
        <v>28</v>
      </c>
      <c r="E206" s="300">
        <v>11</v>
      </c>
      <c r="F206" s="300">
        <v>53</v>
      </c>
      <c r="G206" s="300">
        <v>26</v>
      </c>
      <c r="H206" s="300">
        <v>13</v>
      </c>
      <c r="I206" s="89"/>
    </row>
    <row r="207" spans="1:9">
      <c r="A207" s="299" t="s">
        <v>991</v>
      </c>
      <c r="B207" s="299" t="s">
        <v>992</v>
      </c>
      <c r="C207" s="300">
        <v>48</v>
      </c>
      <c r="D207" s="300">
        <v>195</v>
      </c>
      <c r="E207" s="300">
        <v>129</v>
      </c>
      <c r="F207" s="300">
        <v>266</v>
      </c>
      <c r="G207" s="300">
        <v>194</v>
      </c>
      <c r="H207" s="300">
        <v>2</v>
      </c>
      <c r="I207" s="89"/>
    </row>
    <row r="208" spans="1:9">
      <c r="A208" s="299" t="s">
        <v>713</v>
      </c>
      <c r="B208" s="299" t="s">
        <v>714</v>
      </c>
      <c r="C208" s="300">
        <v>47</v>
      </c>
      <c r="D208" s="300">
        <v>20</v>
      </c>
      <c r="E208" s="300">
        <v>2</v>
      </c>
      <c r="F208" s="300">
        <v>23</v>
      </c>
      <c r="G208" s="300">
        <v>2</v>
      </c>
      <c r="H208" s="300">
        <v>2</v>
      </c>
      <c r="I208" s="89"/>
    </row>
    <row r="209" spans="1:9">
      <c r="A209" s="299" t="s">
        <v>965</v>
      </c>
      <c r="B209" s="299" t="s">
        <v>966</v>
      </c>
      <c r="C209" s="300">
        <v>47</v>
      </c>
      <c r="D209" s="300">
        <v>10</v>
      </c>
      <c r="E209" s="300">
        <v>3</v>
      </c>
      <c r="F209" s="300">
        <v>11</v>
      </c>
      <c r="G209" s="300">
        <v>1</v>
      </c>
      <c r="H209" s="300">
        <v>0</v>
      </c>
      <c r="I209" s="89"/>
    </row>
    <row r="210" spans="1:9">
      <c r="A210" s="299" t="s">
        <v>1023</v>
      </c>
      <c r="B210" s="299" t="s">
        <v>1024</v>
      </c>
      <c r="C210" s="300">
        <v>46</v>
      </c>
      <c r="D210" s="300">
        <v>36</v>
      </c>
      <c r="E210" s="300">
        <v>25</v>
      </c>
      <c r="F210" s="300">
        <v>39</v>
      </c>
      <c r="G210" s="300">
        <v>26</v>
      </c>
      <c r="H210" s="300">
        <v>6</v>
      </c>
      <c r="I210" s="89"/>
    </row>
    <row r="211" spans="1:9" ht="25.5">
      <c r="A211" s="299" t="s">
        <v>945</v>
      </c>
      <c r="B211" s="299" t="s">
        <v>946</v>
      </c>
      <c r="C211" s="300">
        <v>46</v>
      </c>
      <c r="D211" s="300">
        <v>34</v>
      </c>
      <c r="E211" s="300">
        <v>6</v>
      </c>
      <c r="F211" s="300">
        <v>56</v>
      </c>
      <c r="G211" s="300">
        <v>8</v>
      </c>
      <c r="H211" s="300">
        <v>2</v>
      </c>
      <c r="I211" s="89"/>
    </row>
    <row r="212" spans="1:9">
      <c r="A212" s="299" t="s">
        <v>703</v>
      </c>
      <c r="B212" s="299" t="s">
        <v>704</v>
      </c>
      <c r="C212" s="300">
        <v>45</v>
      </c>
      <c r="D212" s="300">
        <v>22</v>
      </c>
      <c r="E212" s="300">
        <v>8</v>
      </c>
      <c r="F212" s="300">
        <v>26</v>
      </c>
      <c r="G212" s="300">
        <v>11</v>
      </c>
      <c r="H212" s="300">
        <v>1</v>
      </c>
      <c r="I212" s="89"/>
    </row>
    <row r="213" spans="1:9">
      <c r="A213" s="299" t="s">
        <v>1057</v>
      </c>
      <c r="B213" s="299" t="s">
        <v>1058</v>
      </c>
      <c r="C213" s="300">
        <v>44</v>
      </c>
      <c r="D213" s="300">
        <v>114</v>
      </c>
      <c r="E213" s="300">
        <v>58</v>
      </c>
      <c r="F213" s="300">
        <v>160</v>
      </c>
      <c r="G213" s="300">
        <v>79</v>
      </c>
      <c r="H213" s="300">
        <v>1</v>
      </c>
      <c r="I213" s="89"/>
    </row>
    <row r="214" spans="1:9">
      <c r="A214" s="299" t="s">
        <v>1085</v>
      </c>
      <c r="B214" s="299" t="s">
        <v>1086</v>
      </c>
      <c r="C214" s="300">
        <v>44</v>
      </c>
      <c r="D214" s="300">
        <v>12</v>
      </c>
      <c r="E214" s="300">
        <v>2</v>
      </c>
      <c r="F214" s="300">
        <v>21</v>
      </c>
      <c r="G214" s="300">
        <v>9</v>
      </c>
      <c r="H214" s="300">
        <v>0</v>
      </c>
      <c r="I214" s="89"/>
    </row>
    <row r="215" spans="1:9">
      <c r="A215" s="299" t="s">
        <v>1081</v>
      </c>
      <c r="B215" s="299" t="s">
        <v>1082</v>
      </c>
      <c r="C215" s="300">
        <v>42</v>
      </c>
      <c r="D215" s="300">
        <v>20</v>
      </c>
      <c r="E215" s="300">
        <v>7</v>
      </c>
      <c r="F215" s="300">
        <v>45</v>
      </c>
      <c r="G215" s="300">
        <v>17</v>
      </c>
      <c r="H215" s="300">
        <v>2</v>
      </c>
      <c r="I215" s="89"/>
    </row>
    <row r="216" spans="1:9">
      <c r="A216" s="299" t="s">
        <v>1185</v>
      </c>
      <c r="B216" s="299" t="s">
        <v>1186</v>
      </c>
      <c r="C216" s="300">
        <v>42</v>
      </c>
      <c r="D216" s="300">
        <v>15</v>
      </c>
      <c r="E216" s="300">
        <v>10</v>
      </c>
      <c r="F216" s="300">
        <v>23</v>
      </c>
      <c r="G216" s="300">
        <v>15</v>
      </c>
      <c r="H216" s="300">
        <v>0</v>
      </c>
      <c r="I216" s="89"/>
    </row>
    <row r="217" spans="1:9">
      <c r="A217" s="299" t="s">
        <v>897</v>
      </c>
      <c r="B217" s="299" t="s">
        <v>898</v>
      </c>
      <c r="C217" s="300">
        <v>41</v>
      </c>
      <c r="D217" s="300">
        <v>65</v>
      </c>
      <c r="E217" s="300">
        <v>6</v>
      </c>
      <c r="F217" s="300">
        <v>156</v>
      </c>
      <c r="G217" s="300">
        <v>21</v>
      </c>
      <c r="H217" s="300">
        <v>4</v>
      </c>
      <c r="I217" s="89"/>
    </row>
    <row r="218" spans="1:9">
      <c r="A218" s="299" t="s">
        <v>1135</v>
      </c>
      <c r="B218" s="299" t="s">
        <v>1136</v>
      </c>
      <c r="C218" s="300">
        <v>41</v>
      </c>
      <c r="D218" s="300">
        <v>2</v>
      </c>
      <c r="E218" s="300">
        <v>0</v>
      </c>
      <c r="F218" s="300">
        <v>6</v>
      </c>
      <c r="G218" s="300">
        <v>0</v>
      </c>
      <c r="H218" s="300">
        <v>15</v>
      </c>
      <c r="I218" s="89"/>
    </row>
    <row r="219" spans="1:9">
      <c r="A219" s="299" t="s">
        <v>845</v>
      </c>
      <c r="B219" s="299" t="s">
        <v>846</v>
      </c>
      <c r="C219" s="300">
        <v>41</v>
      </c>
      <c r="D219" s="300">
        <v>54</v>
      </c>
      <c r="E219" s="300">
        <v>21</v>
      </c>
      <c r="F219" s="300">
        <v>118</v>
      </c>
      <c r="G219" s="300">
        <v>61</v>
      </c>
      <c r="H219" s="300">
        <v>9</v>
      </c>
      <c r="I219" s="89"/>
    </row>
    <row r="220" spans="1:9">
      <c r="A220" s="299" t="s">
        <v>1051</v>
      </c>
      <c r="B220" s="299" t="s">
        <v>1052</v>
      </c>
      <c r="C220" s="300">
        <v>40</v>
      </c>
      <c r="D220" s="300">
        <v>428</v>
      </c>
      <c r="E220" s="300">
        <v>286</v>
      </c>
      <c r="F220" s="300">
        <v>371</v>
      </c>
      <c r="G220" s="300">
        <v>279</v>
      </c>
      <c r="H220" s="300">
        <v>0</v>
      </c>
      <c r="I220" s="89"/>
    </row>
    <row r="221" spans="1:9">
      <c r="A221" s="299" t="s">
        <v>1061</v>
      </c>
      <c r="B221" s="299" t="s">
        <v>1062</v>
      </c>
      <c r="C221" s="300">
        <v>39</v>
      </c>
      <c r="D221" s="300">
        <v>25</v>
      </c>
      <c r="E221" s="300">
        <v>22</v>
      </c>
      <c r="F221" s="300">
        <v>34</v>
      </c>
      <c r="G221" s="300">
        <v>32</v>
      </c>
      <c r="H221" s="300">
        <v>3</v>
      </c>
      <c r="I221" s="89"/>
    </row>
    <row r="222" spans="1:9">
      <c r="A222" s="299" t="s">
        <v>883</v>
      </c>
      <c r="B222" s="299" t="s">
        <v>884</v>
      </c>
      <c r="C222" s="300">
        <v>38</v>
      </c>
      <c r="D222" s="300">
        <v>94</v>
      </c>
      <c r="E222" s="300">
        <v>85</v>
      </c>
      <c r="F222" s="300">
        <v>95</v>
      </c>
      <c r="G222" s="300">
        <v>87</v>
      </c>
      <c r="H222" s="300">
        <v>4</v>
      </c>
      <c r="I222" s="89"/>
    </row>
    <row r="223" spans="1:9">
      <c r="A223" s="299" t="s">
        <v>989</v>
      </c>
      <c r="B223" s="299" t="s">
        <v>990</v>
      </c>
      <c r="C223" s="300">
        <v>37</v>
      </c>
      <c r="D223" s="300">
        <v>123</v>
      </c>
      <c r="E223" s="300">
        <v>6</v>
      </c>
      <c r="F223" s="300">
        <v>190</v>
      </c>
      <c r="G223" s="300">
        <v>9</v>
      </c>
      <c r="H223" s="300">
        <v>3</v>
      </c>
      <c r="I223" s="89"/>
    </row>
    <row r="224" spans="1:9">
      <c r="A224" s="299" t="s">
        <v>1111</v>
      </c>
      <c r="B224" s="299" t="s">
        <v>1112</v>
      </c>
      <c r="C224" s="300">
        <v>35</v>
      </c>
      <c r="D224" s="300">
        <v>5</v>
      </c>
      <c r="E224" s="300">
        <v>5</v>
      </c>
      <c r="F224" s="300">
        <v>6</v>
      </c>
      <c r="G224" s="300">
        <v>4</v>
      </c>
      <c r="H224" s="300">
        <v>1</v>
      </c>
      <c r="I224" s="89"/>
    </row>
    <row r="225" spans="1:9">
      <c r="A225" s="299" t="s">
        <v>929</v>
      </c>
      <c r="B225" s="299" t="s">
        <v>930</v>
      </c>
      <c r="C225" s="300">
        <v>35</v>
      </c>
      <c r="D225" s="300">
        <v>68</v>
      </c>
      <c r="E225" s="300">
        <v>45</v>
      </c>
      <c r="F225" s="300">
        <v>108</v>
      </c>
      <c r="G225" s="300">
        <v>86</v>
      </c>
      <c r="H225" s="300">
        <v>2</v>
      </c>
      <c r="I225" s="89"/>
    </row>
    <row r="226" spans="1:9">
      <c r="A226" s="299" t="s">
        <v>885</v>
      </c>
      <c r="B226" s="299" t="s">
        <v>886</v>
      </c>
      <c r="C226" s="300">
        <v>35</v>
      </c>
      <c r="D226" s="300">
        <v>63</v>
      </c>
      <c r="E226" s="300">
        <v>33</v>
      </c>
      <c r="F226" s="300">
        <v>74</v>
      </c>
      <c r="G226" s="300">
        <v>31</v>
      </c>
      <c r="H226" s="300">
        <v>5</v>
      </c>
      <c r="I226" s="89"/>
    </row>
    <row r="227" spans="1:9">
      <c r="A227" s="299" t="s">
        <v>983</v>
      </c>
      <c r="B227" s="299" t="s">
        <v>984</v>
      </c>
      <c r="C227" s="300">
        <v>34</v>
      </c>
      <c r="D227" s="300">
        <v>99</v>
      </c>
      <c r="E227" s="300">
        <v>20</v>
      </c>
      <c r="F227" s="300">
        <v>139</v>
      </c>
      <c r="G227" s="300">
        <v>31</v>
      </c>
      <c r="H227" s="300">
        <v>4</v>
      </c>
      <c r="I227" s="89"/>
    </row>
    <row r="228" spans="1:9">
      <c r="A228" s="299" t="s">
        <v>917</v>
      </c>
      <c r="B228" s="299" t="s">
        <v>918</v>
      </c>
      <c r="C228" s="300">
        <v>34</v>
      </c>
      <c r="D228" s="300">
        <v>167</v>
      </c>
      <c r="E228" s="300">
        <v>158</v>
      </c>
      <c r="F228" s="300">
        <v>121</v>
      </c>
      <c r="G228" s="300">
        <v>116</v>
      </c>
      <c r="H228" s="300">
        <v>7</v>
      </c>
      <c r="I228" s="89"/>
    </row>
    <row r="229" spans="1:9">
      <c r="A229" s="299" t="s">
        <v>835</v>
      </c>
      <c r="B229" s="299" t="s">
        <v>836</v>
      </c>
      <c r="C229" s="300">
        <v>34</v>
      </c>
      <c r="D229" s="300">
        <v>59</v>
      </c>
      <c r="E229" s="300">
        <v>11</v>
      </c>
      <c r="F229" s="300">
        <v>61</v>
      </c>
      <c r="G229" s="300">
        <v>13</v>
      </c>
      <c r="H229" s="300">
        <v>3</v>
      </c>
      <c r="I229" s="89"/>
    </row>
    <row r="230" spans="1:9">
      <c r="A230" s="299" t="s">
        <v>895</v>
      </c>
      <c r="B230" s="299" t="s">
        <v>896</v>
      </c>
      <c r="C230" s="300">
        <v>34</v>
      </c>
      <c r="D230" s="300">
        <v>15</v>
      </c>
      <c r="E230" s="300">
        <v>6</v>
      </c>
      <c r="F230" s="300">
        <v>31</v>
      </c>
      <c r="G230" s="300">
        <v>14</v>
      </c>
      <c r="H230" s="300">
        <v>2</v>
      </c>
      <c r="I230" s="89"/>
    </row>
    <row r="231" spans="1:9">
      <c r="A231" s="299" t="s">
        <v>1179</v>
      </c>
      <c r="B231" s="299" t="s">
        <v>1180</v>
      </c>
      <c r="C231" s="300">
        <v>33</v>
      </c>
      <c r="D231" s="300">
        <v>28</v>
      </c>
      <c r="E231" s="300">
        <v>1</v>
      </c>
      <c r="F231" s="300">
        <v>43</v>
      </c>
      <c r="G231" s="300">
        <v>4</v>
      </c>
      <c r="H231" s="300">
        <v>1</v>
      </c>
      <c r="I231" s="89"/>
    </row>
    <row r="232" spans="1:9">
      <c r="A232" s="299" t="s">
        <v>963</v>
      </c>
      <c r="B232" s="299" t="s">
        <v>964</v>
      </c>
      <c r="C232" s="300">
        <v>33</v>
      </c>
      <c r="D232" s="300">
        <v>1472</v>
      </c>
      <c r="E232" s="300">
        <v>1117</v>
      </c>
      <c r="F232" s="300">
        <v>2199</v>
      </c>
      <c r="G232" s="300">
        <v>1837</v>
      </c>
      <c r="H232" s="300">
        <v>3</v>
      </c>
      <c r="I232" s="89"/>
    </row>
    <row r="233" spans="1:9">
      <c r="A233" s="299" t="s">
        <v>977</v>
      </c>
      <c r="B233" s="299" t="s">
        <v>978</v>
      </c>
      <c r="C233" s="300">
        <v>33</v>
      </c>
      <c r="D233" s="300">
        <v>137</v>
      </c>
      <c r="E233" s="300">
        <v>102</v>
      </c>
      <c r="F233" s="300">
        <v>141</v>
      </c>
      <c r="G233" s="300">
        <v>109</v>
      </c>
      <c r="H233" s="300">
        <v>4</v>
      </c>
      <c r="I233" s="89"/>
    </row>
    <row r="234" spans="1:9">
      <c r="A234" s="299" t="s">
        <v>1139</v>
      </c>
      <c r="B234" s="299" t="s">
        <v>1140</v>
      </c>
      <c r="C234" s="300">
        <v>32</v>
      </c>
      <c r="D234" s="300">
        <v>202</v>
      </c>
      <c r="E234" s="300">
        <v>126</v>
      </c>
      <c r="F234" s="300">
        <v>220</v>
      </c>
      <c r="G234" s="300">
        <v>138</v>
      </c>
      <c r="H234" s="300">
        <v>0</v>
      </c>
      <c r="I234" s="89"/>
    </row>
    <row r="235" spans="1:9">
      <c r="A235" s="299" t="s">
        <v>947</v>
      </c>
      <c r="B235" s="299" t="s">
        <v>948</v>
      </c>
      <c r="C235" s="300">
        <v>32</v>
      </c>
      <c r="D235" s="300">
        <v>71</v>
      </c>
      <c r="E235" s="300">
        <v>39</v>
      </c>
      <c r="F235" s="300">
        <v>74</v>
      </c>
      <c r="G235" s="300">
        <v>44</v>
      </c>
      <c r="H235" s="300">
        <v>3</v>
      </c>
      <c r="I235" s="89"/>
    </row>
    <row r="236" spans="1:9">
      <c r="A236" s="299" t="s">
        <v>1159</v>
      </c>
      <c r="B236" s="299" t="s">
        <v>1160</v>
      </c>
      <c r="C236" s="300">
        <v>32</v>
      </c>
      <c r="D236" s="300">
        <v>8</v>
      </c>
      <c r="E236" s="300">
        <v>0</v>
      </c>
      <c r="F236" s="300">
        <v>18</v>
      </c>
      <c r="G236" s="300">
        <v>1</v>
      </c>
      <c r="H236" s="300">
        <v>8</v>
      </c>
      <c r="I236" s="89"/>
    </row>
    <row r="237" spans="1:9">
      <c r="A237" s="299" t="s">
        <v>1063</v>
      </c>
      <c r="B237" s="299" t="s">
        <v>1064</v>
      </c>
      <c r="C237" s="300">
        <v>30</v>
      </c>
      <c r="D237" s="300">
        <v>15</v>
      </c>
      <c r="E237" s="300">
        <v>1</v>
      </c>
      <c r="F237" s="300">
        <v>34</v>
      </c>
      <c r="G237" s="300">
        <v>5</v>
      </c>
      <c r="H237" s="300">
        <v>0</v>
      </c>
      <c r="I237" s="89"/>
    </row>
    <row r="238" spans="1:9">
      <c r="A238" s="299" t="s">
        <v>1053</v>
      </c>
      <c r="B238" s="299" t="s">
        <v>1054</v>
      </c>
      <c r="C238" s="300">
        <v>30</v>
      </c>
      <c r="D238" s="300">
        <v>48</v>
      </c>
      <c r="E238" s="300">
        <v>6</v>
      </c>
      <c r="F238" s="300">
        <v>59</v>
      </c>
      <c r="G238" s="300">
        <v>10</v>
      </c>
      <c r="H238" s="300">
        <v>0</v>
      </c>
      <c r="I238" s="89"/>
    </row>
    <row r="239" spans="1:9">
      <c r="A239" s="299" t="s">
        <v>869</v>
      </c>
      <c r="B239" s="299" t="s">
        <v>870</v>
      </c>
      <c r="C239" s="300">
        <v>29</v>
      </c>
      <c r="D239" s="300">
        <v>200</v>
      </c>
      <c r="E239" s="300">
        <v>74</v>
      </c>
      <c r="F239" s="300">
        <v>211</v>
      </c>
      <c r="G239" s="300">
        <v>81</v>
      </c>
      <c r="H239" s="300">
        <v>7</v>
      </c>
      <c r="I239" s="89"/>
    </row>
    <row r="240" spans="1:9">
      <c r="A240" s="299" t="s">
        <v>873</v>
      </c>
      <c r="B240" s="299" t="s">
        <v>874</v>
      </c>
      <c r="C240" s="300">
        <v>29</v>
      </c>
      <c r="D240" s="300">
        <v>37</v>
      </c>
      <c r="E240" s="300">
        <v>25</v>
      </c>
      <c r="F240" s="300">
        <v>51</v>
      </c>
      <c r="G240" s="300">
        <v>33</v>
      </c>
      <c r="H240" s="300">
        <v>2</v>
      </c>
      <c r="I240" s="89"/>
    </row>
    <row r="241" spans="1:9">
      <c r="A241" s="299" t="s">
        <v>1001</v>
      </c>
      <c r="B241" s="299" t="s">
        <v>1002</v>
      </c>
      <c r="C241" s="300">
        <v>29</v>
      </c>
      <c r="D241" s="300">
        <v>48</v>
      </c>
      <c r="E241" s="300">
        <v>36</v>
      </c>
      <c r="F241" s="300">
        <v>68</v>
      </c>
      <c r="G241" s="300">
        <v>40</v>
      </c>
      <c r="H241" s="300">
        <v>3</v>
      </c>
      <c r="I241" s="89"/>
    </row>
    <row r="242" spans="1:9">
      <c r="A242" s="299" t="s">
        <v>937</v>
      </c>
      <c r="B242" s="299" t="s">
        <v>938</v>
      </c>
      <c r="C242" s="300">
        <v>28</v>
      </c>
      <c r="D242" s="300">
        <v>40</v>
      </c>
      <c r="E242" s="300">
        <v>11</v>
      </c>
      <c r="F242" s="300">
        <v>62</v>
      </c>
      <c r="G242" s="300">
        <v>15</v>
      </c>
      <c r="H242" s="300">
        <v>6</v>
      </c>
      <c r="I242" s="89"/>
    </row>
    <row r="243" spans="1:9">
      <c r="A243" s="299" t="s">
        <v>985</v>
      </c>
      <c r="B243" s="299" t="s">
        <v>986</v>
      </c>
      <c r="C243" s="300">
        <v>28</v>
      </c>
      <c r="D243" s="300">
        <v>157</v>
      </c>
      <c r="E243" s="300">
        <v>86</v>
      </c>
      <c r="F243" s="300">
        <v>145</v>
      </c>
      <c r="G243" s="300">
        <v>82</v>
      </c>
      <c r="H243" s="300">
        <v>3</v>
      </c>
      <c r="I243" s="89"/>
    </row>
    <row r="244" spans="1:9">
      <c r="A244" s="299" t="s">
        <v>1079</v>
      </c>
      <c r="B244" s="299" t="s">
        <v>1080</v>
      </c>
      <c r="C244" s="300">
        <v>28</v>
      </c>
      <c r="D244" s="300">
        <v>9</v>
      </c>
      <c r="E244" s="300">
        <v>8</v>
      </c>
      <c r="F244" s="300">
        <v>11</v>
      </c>
      <c r="G244" s="300">
        <v>8</v>
      </c>
      <c r="H244" s="300">
        <v>1</v>
      </c>
      <c r="I244" s="89"/>
    </row>
    <row r="245" spans="1:9" ht="25.5">
      <c r="A245" s="299" t="s">
        <v>1045</v>
      </c>
      <c r="B245" s="299" t="s">
        <v>1046</v>
      </c>
      <c r="C245" s="300">
        <v>28</v>
      </c>
      <c r="D245" s="300">
        <v>12</v>
      </c>
      <c r="E245" s="300">
        <v>2</v>
      </c>
      <c r="F245" s="300">
        <v>17</v>
      </c>
      <c r="G245" s="300">
        <v>3</v>
      </c>
      <c r="H245" s="300">
        <v>2</v>
      </c>
      <c r="I245" s="89"/>
    </row>
    <row r="246" spans="1:9" ht="25.5">
      <c r="A246" s="299" t="s">
        <v>1065</v>
      </c>
      <c r="B246" s="299" t="s">
        <v>1066</v>
      </c>
      <c r="C246" s="300">
        <v>28</v>
      </c>
      <c r="D246" s="300">
        <v>14</v>
      </c>
      <c r="E246" s="300">
        <v>4</v>
      </c>
      <c r="F246" s="300">
        <v>32</v>
      </c>
      <c r="G246" s="300">
        <v>11</v>
      </c>
      <c r="H246" s="300">
        <v>14</v>
      </c>
      <c r="I246" s="89"/>
    </row>
    <row r="247" spans="1:9">
      <c r="A247" s="299" t="s">
        <v>1143</v>
      </c>
      <c r="B247" s="299" t="s">
        <v>1144</v>
      </c>
      <c r="C247" s="300">
        <v>27</v>
      </c>
      <c r="D247" s="300">
        <v>13</v>
      </c>
      <c r="E247" s="300">
        <v>9</v>
      </c>
      <c r="F247" s="300">
        <v>20</v>
      </c>
      <c r="G247" s="300">
        <v>16</v>
      </c>
      <c r="H247" s="300">
        <v>1</v>
      </c>
      <c r="I247" s="89"/>
    </row>
    <row r="248" spans="1:9">
      <c r="A248" s="299" t="s">
        <v>1055</v>
      </c>
      <c r="B248" s="299" t="s">
        <v>1056</v>
      </c>
      <c r="C248" s="300">
        <v>26</v>
      </c>
      <c r="D248" s="300">
        <v>32</v>
      </c>
      <c r="E248" s="300">
        <v>3</v>
      </c>
      <c r="F248" s="300">
        <v>49</v>
      </c>
      <c r="G248" s="300">
        <v>7</v>
      </c>
      <c r="H248" s="300">
        <v>1</v>
      </c>
      <c r="I248" s="89"/>
    </row>
    <row r="249" spans="1:9">
      <c r="A249" s="299" t="s">
        <v>1033</v>
      </c>
      <c r="B249" s="299" t="s">
        <v>1034</v>
      </c>
      <c r="C249" s="300">
        <v>26</v>
      </c>
      <c r="D249" s="300">
        <v>44</v>
      </c>
      <c r="E249" s="300">
        <v>19</v>
      </c>
      <c r="F249" s="300">
        <v>54</v>
      </c>
      <c r="G249" s="300">
        <v>19</v>
      </c>
      <c r="H249" s="300">
        <v>7</v>
      </c>
      <c r="I249" s="89"/>
    </row>
    <row r="250" spans="1:9">
      <c r="A250" s="299" t="s">
        <v>1091</v>
      </c>
      <c r="B250" s="299" t="s">
        <v>1092</v>
      </c>
      <c r="C250" s="300">
        <v>26</v>
      </c>
      <c r="D250" s="300">
        <v>7</v>
      </c>
      <c r="E250" s="300">
        <v>1</v>
      </c>
      <c r="F250" s="300">
        <v>14</v>
      </c>
      <c r="G250" s="300">
        <v>1</v>
      </c>
      <c r="H250" s="300">
        <v>0</v>
      </c>
      <c r="I250" s="89"/>
    </row>
    <row r="251" spans="1:9">
      <c r="A251" s="299" t="s">
        <v>1011</v>
      </c>
      <c r="B251" s="299" t="s">
        <v>1012</v>
      </c>
      <c r="C251" s="300">
        <v>25</v>
      </c>
      <c r="D251" s="300">
        <v>178</v>
      </c>
      <c r="E251" s="300">
        <v>116</v>
      </c>
      <c r="F251" s="300">
        <v>181</v>
      </c>
      <c r="G251" s="300">
        <v>126</v>
      </c>
      <c r="H251" s="300">
        <v>4</v>
      </c>
      <c r="I251" s="89"/>
    </row>
    <row r="252" spans="1:9">
      <c r="A252" s="299" t="s">
        <v>1067</v>
      </c>
      <c r="B252" s="299" t="s">
        <v>1068</v>
      </c>
      <c r="C252" s="300">
        <v>25</v>
      </c>
      <c r="D252" s="300">
        <v>11</v>
      </c>
      <c r="E252" s="300">
        <v>6</v>
      </c>
      <c r="F252" s="300">
        <v>18</v>
      </c>
      <c r="G252" s="300">
        <v>4</v>
      </c>
      <c r="H252" s="300">
        <v>0</v>
      </c>
      <c r="I252" s="89"/>
    </row>
    <row r="253" spans="1:9">
      <c r="A253" s="299" t="s">
        <v>995</v>
      </c>
      <c r="B253" s="299" t="s">
        <v>996</v>
      </c>
      <c r="C253" s="300">
        <v>25</v>
      </c>
      <c r="D253" s="300">
        <v>25</v>
      </c>
      <c r="E253" s="300">
        <v>21</v>
      </c>
      <c r="F253" s="300">
        <v>37</v>
      </c>
      <c r="G253" s="300">
        <v>29</v>
      </c>
      <c r="H253" s="300">
        <v>5</v>
      </c>
      <c r="I253" s="89"/>
    </row>
    <row r="254" spans="1:9">
      <c r="A254" s="299" t="s">
        <v>1211</v>
      </c>
      <c r="B254" s="299" t="s">
        <v>1212</v>
      </c>
      <c r="C254" s="300">
        <v>25</v>
      </c>
      <c r="D254" s="300">
        <v>8</v>
      </c>
      <c r="E254" s="300">
        <v>2</v>
      </c>
      <c r="F254" s="300">
        <v>14</v>
      </c>
      <c r="G254" s="300">
        <v>4</v>
      </c>
      <c r="H254" s="300">
        <v>1</v>
      </c>
      <c r="I254" s="89"/>
    </row>
    <row r="255" spans="1:9">
      <c r="A255" s="299" t="s">
        <v>1005</v>
      </c>
      <c r="B255" s="299" t="s">
        <v>1006</v>
      </c>
      <c r="C255" s="300">
        <v>25</v>
      </c>
      <c r="D255" s="300">
        <v>112</v>
      </c>
      <c r="E255" s="300">
        <v>29</v>
      </c>
      <c r="F255" s="300">
        <v>187</v>
      </c>
      <c r="G255" s="300">
        <v>55</v>
      </c>
      <c r="H255" s="300">
        <v>0</v>
      </c>
      <c r="I255" s="89"/>
    </row>
    <row r="256" spans="1:9">
      <c r="A256" s="299" t="s">
        <v>1021</v>
      </c>
      <c r="B256" s="299" t="s">
        <v>1022</v>
      </c>
      <c r="C256" s="300">
        <v>25</v>
      </c>
      <c r="D256" s="300">
        <v>50</v>
      </c>
      <c r="E256" s="300">
        <v>33</v>
      </c>
      <c r="F256" s="300">
        <v>121</v>
      </c>
      <c r="G256" s="300">
        <v>93</v>
      </c>
      <c r="H256" s="300">
        <v>1</v>
      </c>
      <c r="I256" s="89"/>
    </row>
    <row r="257" spans="1:9">
      <c r="A257" s="299" t="s">
        <v>1288</v>
      </c>
      <c r="B257" s="299" t="s">
        <v>1289</v>
      </c>
      <c r="C257" s="300">
        <v>24</v>
      </c>
      <c r="D257" s="300">
        <v>31</v>
      </c>
      <c r="E257" s="300">
        <v>7</v>
      </c>
      <c r="F257" s="300">
        <v>51</v>
      </c>
      <c r="G257" s="300">
        <v>12</v>
      </c>
      <c r="H257" s="300">
        <v>1</v>
      </c>
      <c r="I257" s="89"/>
    </row>
    <row r="258" spans="1:9">
      <c r="A258" s="299" t="s">
        <v>1205</v>
      </c>
      <c r="B258" s="299" t="s">
        <v>1206</v>
      </c>
      <c r="C258" s="300">
        <v>24</v>
      </c>
      <c r="D258" s="300">
        <v>32</v>
      </c>
      <c r="E258" s="300">
        <v>13</v>
      </c>
      <c r="F258" s="300">
        <v>34</v>
      </c>
      <c r="G258" s="300">
        <v>17</v>
      </c>
      <c r="H258" s="300">
        <v>2</v>
      </c>
      <c r="I258" s="89"/>
    </row>
    <row r="259" spans="1:9">
      <c r="A259" s="299" t="s">
        <v>961</v>
      </c>
      <c r="B259" s="299" t="s">
        <v>962</v>
      </c>
      <c r="C259" s="300">
        <v>24</v>
      </c>
      <c r="D259" s="300">
        <v>59</v>
      </c>
      <c r="E259" s="300">
        <v>44</v>
      </c>
      <c r="F259" s="300">
        <v>102</v>
      </c>
      <c r="G259" s="300">
        <v>79</v>
      </c>
      <c r="H259" s="300">
        <v>0</v>
      </c>
      <c r="I259" s="89"/>
    </row>
    <row r="260" spans="1:9">
      <c r="A260" s="299" t="s">
        <v>1031</v>
      </c>
      <c r="B260" s="299" t="s">
        <v>1032</v>
      </c>
      <c r="C260" s="300">
        <v>24</v>
      </c>
      <c r="D260" s="300">
        <v>42</v>
      </c>
      <c r="E260" s="300">
        <v>7</v>
      </c>
      <c r="F260" s="300">
        <v>67</v>
      </c>
      <c r="G260" s="300">
        <v>22</v>
      </c>
      <c r="H260" s="300">
        <v>4</v>
      </c>
      <c r="I260" s="89"/>
    </row>
    <row r="261" spans="1:9">
      <c r="A261" s="299" t="s">
        <v>751</v>
      </c>
      <c r="B261" s="299" t="s">
        <v>752</v>
      </c>
      <c r="C261" s="300">
        <v>23</v>
      </c>
      <c r="D261" s="300">
        <v>32</v>
      </c>
      <c r="E261" s="300">
        <v>10</v>
      </c>
      <c r="F261" s="300">
        <v>49</v>
      </c>
      <c r="G261" s="300">
        <v>21</v>
      </c>
      <c r="H261" s="300">
        <v>0</v>
      </c>
      <c r="I261" s="89"/>
    </row>
    <row r="262" spans="1:9">
      <c r="A262" s="299" t="s">
        <v>1009</v>
      </c>
      <c r="B262" s="299" t="s">
        <v>1010</v>
      </c>
      <c r="C262" s="300">
        <v>22</v>
      </c>
      <c r="D262" s="300">
        <v>55</v>
      </c>
      <c r="E262" s="300">
        <v>44</v>
      </c>
      <c r="F262" s="300">
        <v>72</v>
      </c>
      <c r="G262" s="300">
        <v>54</v>
      </c>
      <c r="H262" s="300">
        <v>3</v>
      </c>
      <c r="I262" s="89"/>
    </row>
    <row r="263" spans="1:9">
      <c r="A263" s="299" t="s">
        <v>967</v>
      </c>
      <c r="B263" s="299" t="s">
        <v>968</v>
      </c>
      <c r="C263" s="300">
        <v>21</v>
      </c>
      <c r="D263" s="300">
        <v>53</v>
      </c>
      <c r="E263" s="300">
        <v>1</v>
      </c>
      <c r="F263" s="300">
        <v>60</v>
      </c>
      <c r="G263" s="300">
        <v>0</v>
      </c>
      <c r="H263" s="300">
        <v>1</v>
      </c>
      <c r="I263" s="89"/>
    </row>
    <row r="264" spans="1:9">
      <c r="A264" s="299" t="s">
        <v>1059</v>
      </c>
      <c r="B264" s="299" t="s">
        <v>1060</v>
      </c>
      <c r="C264" s="300">
        <v>21</v>
      </c>
      <c r="D264" s="300">
        <v>89</v>
      </c>
      <c r="E264" s="300">
        <v>44</v>
      </c>
      <c r="F264" s="300">
        <v>85</v>
      </c>
      <c r="G264" s="300">
        <v>37</v>
      </c>
      <c r="H264" s="300">
        <v>1</v>
      </c>
      <c r="I264" s="89"/>
    </row>
    <row r="265" spans="1:9">
      <c r="A265" s="299" t="s">
        <v>1250</v>
      </c>
      <c r="B265" s="299" t="s">
        <v>1251</v>
      </c>
      <c r="C265" s="300">
        <v>21</v>
      </c>
      <c r="D265" s="300">
        <v>2</v>
      </c>
      <c r="E265" s="300">
        <v>2</v>
      </c>
      <c r="F265" s="300">
        <v>8</v>
      </c>
      <c r="G265" s="300">
        <v>5</v>
      </c>
      <c r="H265" s="300">
        <v>16</v>
      </c>
      <c r="I265" s="89"/>
    </row>
    <row r="266" spans="1:9">
      <c r="A266" s="299" t="s">
        <v>1049</v>
      </c>
      <c r="B266" s="299" t="s">
        <v>1050</v>
      </c>
      <c r="C266" s="300">
        <v>21</v>
      </c>
      <c r="D266" s="300">
        <v>26</v>
      </c>
      <c r="E266" s="300">
        <v>12</v>
      </c>
      <c r="F266" s="300">
        <v>26</v>
      </c>
      <c r="G266" s="300">
        <v>10</v>
      </c>
      <c r="H266" s="300">
        <v>2</v>
      </c>
      <c r="I266" s="89"/>
    </row>
    <row r="267" spans="1:9">
      <c r="A267" s="299" t="s">
        <v>1157</v>
      </c>
      <c r="B267" s="299" t="s">
        <v>1158</v>
      </c>
      <c r="C267" s="300">
        <v>21</v>
      </c>
      <c r="D267" s="300">
        <v>10</v>
      </c>
      <c r="E267" s="300">
        <v>10</v>
      </c>
      <c r="F267" s="300">
        <v>10</v>
      </c>
      <c r="G267" s="300">
        <v>9</v>
      </c>
      <c r="H267" s="300">
        <v>2</v>
      </c>
      <c r="I267" s="89"/>
    </row>
    <row r="268" spans="1:9">
      <c r="A268" s="299" t="s">
        <v>1385</v>
      </c>
      <c r="B268" s="299" t="s">
        <v>1386</v>
      </c>
      <c r="C268" s="300">
        <v>21</v>
      </c>
      <c r="D268" s="300">
        <v>3</v>
      </c>
      <c r="E268" s="300">
        <v>2</v>
      </c>
      <c r="F268" s="300">
        <v>14</v>
      </c>
      <c r="G268" s="300">
        <v>8</v>
      </c>
      <c r="H268" s="300">
        <v>0</v>
      </c>
      <c r="I268" s="89"/>
    </row>
    <row r="269" spans="1:9">
      <c r="A269" s="299" t="s">
        <v>1258</v>
      </c>
      <c r="B269" s="299" t="s">
        <v>1259</v>
      </c>
      <c r="C269" s="300">
        <v>20</v>
      </c>
      <c r="D269" s="300">
        <v>18</v>
      </c>
      <c r="E269" s="300">
        <v>8</v>
      </c>
      <c r="F269" s="300">
        <v>17</v>
      </c>
      <c r="G269" s="300">
        <v>7</v>
      </c>
      <c r="H269" s="300">
        <v>0</v>
      </c>
      <c r="I269" s="89"/>
    </row>
    <row r="270" spans="1:9">
      <c r="A270" s="299" t="s">
        <v>1145</v>
      </c>
      <c r="B270" s="299" t="s">
        <v>1146</v>
      </c>
      <c r="C270" s="300">
        <v>20</v>
      </c>
      <c r="D270" s="300">
        <v>14</v>
      </c>
      <c r="E270" s="300">
        <v>6</v>
      </c>
      <c r="F270" s="300">
        <v>20</v>
      </c>
      <c r="G270" s="300">
        <v>10</v>
      </c>
      <c r="H270" s="300">
        <v>6</v>
      </c>
      <c r="I270" s="89"/>
    </row>
    <row r="271" spans="1:9" ht="25.5">
      <c r="A271" s="299" t="s">
        <v>1013</v>
      </c>
      <c r="B271" s="299" t="s">
        <v>1014</v>
      </c>
      <c r="C271" s="300">
        <v>19</v>
      </c>
      <c r="D271" s="300">
        <v>21</v>
      </c>
      <c r="E271" s="300">
        <v>0</v>
      </c>
      <c r="F271" s="300">
        <v>30</v>
      </c>
      <c r="G271" s="300">
        <v>4</v>
      </c>
      <c r="H271" s="300">
        <v>0</v>
      </c>
      <c r="I271" s="89"/>
    </row>
    <row r="272" spans="1:9">
      <c r="A272" s="299" t="s">
        <v>1015</v>
      </c>
      <c r="B272" s="299" t="s">
        <v>1016</v>
      </c>
      <c r="C272" s="300">
        <v>18</v>
      </c>
      <c r="D272" s="300">
        <v>109</v>
      </c>
      <c r="E272" s="300">
        <v>56</v>
      </c>
      <c r="F272" s="300">
        <v>120</v>
      </c>
      <c r="G272" s="300">
        <v>74</v>
      </c>
      <c r="H272" s="300">
        <v>1</v>
      </c>
      <c r="I272" s="89"/>
    </row>
    <row r="273" spans="1:9">
      <c r="A273" s="299" t="s">
        <v>1017</v>
      </c>
      <c r="B273" s="299" t="s">
        <v>1018</v>
      </c>
      <c r="C273" s="300">
        <v>18</v>
      </c>
      <c r="D273" s="300">
        <v>19</v>
      </c>
      <c r="E273" s="300">
        <v>11</v>
      </c>
      <c r="F273" s="300">
        <v>37</v>
      </c>
      <c r="G273" s="300">
        <v>28</v>
      </c>
      <c r="H273" s="300">
        <v>2</v>
      </c>
      <c r="I273" s="89"/>
    </row>
    <row r="274" spans="1:9">
      <c r="A274" s="299" t="s">
        <v>1083</v>
      </c>
      <c r="B274" s="299" t="s">
        <v>1084</v>
      </c>
      <c r="C274" s="300">
        <v>17</v>
      </c>
      <c r="D274" s="300">
        <v>1</v>
      </c>
      <c r="E274" s="300">
        <v>1</v>
      </c>
      <c r="F274" s="300">
        <v>6</v>
      </c>
      <c r="G274" s="300">
        <v>5</v>
      </c>
      <c r="H274" s="300">
        <v>0</v>
      </c>
      <c r="I274" s="89"/>
    </row>
    <row r="275" spans="1:9" ht="25.5">
      <c r="A275" s="299" t="s">
        <v>1125</v>
      </c>
      <c r="B275" s="299" t="s">
        <v>1126</v>
      </c>
      <c r="C275" s="300">
        <v>17</v>
      </c>
      <c r="D275" s="300">
        <v>18</v>
      </c>
      <c r="E275" s="300">
        <v>3</v>
      </c>
      <c r="F275" s="300">
        <v>16</v>
      </c>
      <c r="G275" s="300">
        <v>4</v>
      </c>
      <c r="H275" s="300">
        <v>0</v>
      </c>
      <c r="I275" s="89"/>
    </row>
    <row r="276" spans="1:9">
      <c r="A276" s="299" t="s">
        <v>1097</v>
      </c>
      <c r="B276" s="299" t="s">
        <v>1098</v>
      </c>
      <c r="C276" s="300">
        <v>17</v>
      </c>
      <c r="D276" s="300">
        <v>63</v>
      </c>
      <c r="E276" s="300">
        <v>41</v>
      </c>
      <c r="F276" s="300">
        <v>54</v>
      </c>
      <c r="G276" s="300">
        <v>41</v>
      </c>
      <c r="H276" s="300">
        <v>5</v>
      </c>
      <c r="I276" s="89"/>
    </row>
    <row r="277" spans="1:9">
      <c r="A277" s="299" t="s">
        <v>1029</v>
      </c>
      <c r="B277" s="299" t="s">
        <v>1030</v>
      </c>
      <c r="C277" s="300">
        <v>17</v>
      </c>
      <c r="D277" s="300">
        <v>70</v>
      </c>
      <c r="E277" s="300">
        <v>34</v>
      </c>
      <c r="F277" s="300">
        <v>89</v>
      </c>
      <c r="G277" s="300">
        <v>43</v>
      </c>
      <c r="H277" s="300">
        <v>0</v>
      </c>
      <c r="I277" s="89"/>
    </row>
    <row r="278" spans="1:9">
      <c r="A278" s="299" t="s">
        <v>951</v>
      </c>
      <c r="B278" s="299" t="s">
        <v>952</v>
      </c>
      <c r="C278" s="300">
        <v>17</v>
      </c>
      <c r="D278" s="300">
        <v>48</v>
      </c>
      <c r="E278" s="300">
        <v>41</v>
      </c>
      <c r="F278" s="300">
        <v>103</v>
      </c>
      <c r="G278" s="300">
        <v>93</v>
      </c>
      <c r="H278" s="300">
        <v>0</v>
      </c>
      <c r="I278" s="89"/>
    </row>
    <row r="279" spans="1:9">
      <c r="A279" s="299" t="s">
        <v>925</v>
      </c>
      <c r="B279" s="299" t="s">
        <v>926</v>
      </c>
      <c r="C279" s="300">
        <v>17</v>
      </c>
      <c r="D279" s="300">
        <v>7</v>
      </c>
      <c r="E279" s="300">
        <v>4</v>
      </c>
      <c r="F279" s="300">
        <v>16</v>
      </c>
      <c r="G279" s="300">
        <v>10</v>
      </c>
      <c r="H279" s="300">
        <v>1</v>
      </c>
      <c r="I279" s="89"/>
    </row>
    <row r="280" spans="1:9">
      <c r="A280" s="299" t="s">
        <v>1037</v>
      </c>
      <c r="B280" s="299" t="s">
        <v>1038</v>
      </c>
      <c r="C280" s="300">
        <v>16</v>
      </c>
      <c r="D280" s="300">
        <v>12</v>
      </c>
      <c r="E280" s="300">
        <v>5</v>
      </c>
      <c r="F280" s="300">
        <v>21</v>
      </c>
      <c r="G280" s="300">
        <v>6</v>
      </c>
      <c r="H280" s="300">
        <v>0</v>
      </c>
      <c r="I280" s="89"/>
    </row>
    <row r="281" spans="1:9">
      <c r="A281" s="299" t="s">
        <v>1095</v>
      </c>
      <c r="B281" s="299" t="s">
        <v>1096</v>
      </c>
      <c r="C281" s="300">
        <v>16</v>
      </c>
      <c r="D281" s="300">
        <v>45</v>
      </c>
      <c r="E281" s="300">
        <v>33</v>
      </c>
      <c r="F281" s="300">
        <v>50</v>
      </c>
      <c r="G281" s="300">
        <v>42</v>
      </c>
      <c r="H281" s="300">
        <v>3</v>
      </c>
      <c r="I281" s="89"/>
    </row>
    <row r="282" spans="1:9">
      <c r="A282" s="299" t="s">
        <v>1272</v>
      </c>
      <c r="B282" s="299" t="s">
        <v>1273</v>
      </c>
      <c r="C282" s="300">
        <v>15</v>
      </c>
      <c r="D282" s="300">
        <v>20</v>
      </c>
      <c r="E282" s="300">
        <v>20</v>
      </c>
      <c r="F282" s="300">
        <v>31</v>
      </c>
      <c r="G282" s="300">
        <v>31</v>
      </c>
      <c r="H282" s="300">
        <v>5</v>
      </c>
      <c r="I282" s="89"/>
    </row>
    <row r="283" spans="1:9" ht="25.5">
      <c r="A283" s="299" t="s">
        <v>1127</v>
      </c>
      <c r="B283" s="299" t="s">
        <v>1128</v>
      </c>
      <c r="C283" s="300">
        <v>15</v>
      </c>
      <c r="D283" s="300">
        <v>19</v>
      </c>
      <c r="E283" s="300">
        <v>1</v>
      </c>
      <c r="F283" s="300">
        <v>24</v>
      </c>
      <c r="G283" s="300">
        <v>2</v>
      </c>
      <c r="H283" s="300">
        <v>2</v>
      </c>
      <c r="I283" s="89"/>
    </row>
    <row r="284" spans="1:9">
      <c r="A284" s="299" t="s">
        <v>1203</v>
      </c>
      <c r="B284" s="299" t="s">
        <v>1204</v>
      </c>
      <c r="C284" s="300">
        <v>14</v>
      </c>
      <c r="D284" s="300">
        <v>57</v>
      </c>
      <c r="E284" s="300">
        <v>41</v>
      </c>
      <c r="F284" s="300">
        <v>68</v>
      </c>
      <c r="G284" s="300">
        <v>48</v>
      </c>
      <c r="H284" s="300">
        <v>0</v>
      </c>
      <c r="I284" s="89"/>
    </row>
    <row r="285" spans="1:9">
      <c r="A285" s="299" t="s">
        <v>923</v>
      </c>
      <c r="B285" s="299" t="s">
        <v>924</v>
      </c>
      <c r="C285" s="300">
        <v>14</v>
      </c>
      <c r="D285" s="300">
        <v>55</v>
      </c>
      <c r="E285" s="300">
        <v>3</v>
      </c>
      <c r="F285" s="300">
        <v>69</v>
      </c>
      <c r="G285" s="300">
        <v>3</v>
      </c>
      <c r="H285" s="300">
        <v>0</v>
      </c>
      <c r="I285" s="89"/>
    </row>
    <row r="286" spans="1:9">
      <c r="A286" s="299" t="s">
        <v>969</v>
      </c>
      <c r="B286" s="299" t="s">
        <v>970</v>
      </c>
      <c r="C286" s="300">
        <v>14</v>
      </c>
      <c r="D286" s="300">
        <v>146</v>
      </c>
      <c r="E286" s="300">
        <v>91</v>
      </c>
      <c r="F286" s="300">
        <v>187</v>
      </c>
      <c r="G286" s="300">
        <v>109</v>
      </c>
      <c r="H286" s="300">
        <v>0</v>
      </c>
      <c r="I286" s="89"/>
    </row>
    <row r="287" spans="1:9">
      <c r="A287" s="299" t="s">
        <v>1077</v>
      </c>
      <c r="B287" s="299" t="s">
        <v>1078</v>
      </c>
      <c r="C287" s="300">
        <v>14</v>
      </c>
      <c r="D287" s="300">
        <v>94</v>
      </c>
      <c r="E287" s="300">
        <v>64</v>
      </c>
      <c r="F287" s="300">
        <v>108</v>
      </c>
      <c r="G287" s="300">
        <v>74</v>
      </c>
      <c r="H287" s="300">
        <v>1</v>
      </c>
      <c r="I287" s="89"/>
    </row>
    <row r="288" spans="1:9">
      <c r="A288" s="299" t="s">
        <v>1093</v>
      </c>
      <c r="B288" s="299" t="s">
        <v>1094</v>
      </c>
      <c r="C288" s="300">
        <v>14</v>
      </c>
      <c r="D288" s="300">
        <v>38</v>
      </c>
      <c r="E288" s="300">
        <v>19</v>
      </c>
      <c r="F288" s="300">
        <v>58</v>
      </c>
      <c r="G288" s="300">
        <v>29</v>
      </c>
      <c r="H288" s="300">
        <v>3</v>
      </c>
      <c r="I288" s="89"/>
    </row>
    <row r="289" spans="1:9">
      <c r="A289" s="299" t="s">
        <v>1163</v>
      </c>
      <c r="B289" s="299" t="s">
        <v>1164</v>
      </c>
      <c r="C289" s="300">
        <v>14</v>
      </c>
      <c r="D289" s="300">
        <v>147</v>
      </c>
      <c r="E289" s="300">
        <v>136</v>
      </c>
      <c r="F289" s="300">
        <v>340</v>
      </c>
      <c r="G289" s="300">
        <v>320</v>
      </c>
      <c r="H289" s="300">
        <v>0</v>
      </c>
      <c r="I289" s="89"/>
    </row>
    <row r="290" spans="1:9">
      <c r="A290" s="299" t="s">
        <v>1175</v>
      </c>
      <c r="B290" s="299" t="s">
        <v>1176</v>
      </c>
      <c r="C290" s="300">
        <v>14</v>
      </c>
      <c r="D290" s="300">
        <v>3</v>
      </c>
      <c r="E290" s="300">
        <v>0</v>
      </c>
      <c r="F290" s="300">
        <v>6</v>
      </c>
      <c r="G290" s="300">
        <v>0</v>
      </c>
      <c r="H290" s="300">
        <v>0</v>
      </c>
      <c r="I290" s="89"/>
    </row>
    <row r="291" spans="1:9">
      <c r="A291" s="299" t="s">
        <v>1189</v>
      </c>
      <c r="B291" s="299" t="s">
        <v>1190</v>
      </c>
      <c r="C291" s="300">
        <v>13</v>
      </c>
      <c r="D291" s="300">
        <v>17</v>
      </c>
      <c r="E291" s="300">
        <v>14</v>
      </c>
      <c r="F291" s="300">
        <v>16</v>
      </c>
      <c r="G291" s="300">
        <v>14</v>
      </c>
      <c r="H291" s="300">
        <v>2</v>
      </c>
      <c r="I291" s="89"/>
    </row>
    <row r="292" spans="1:9">
      <c r="A292" s="299" t="s">
        <v>1191</v>
      </c>
      <c r="B292" s="299" t="s">
        <v>1192</v>
      </c>
      <c r="C292" s="300">
        <v>13</v>
      </c>
      <c r="D292" s="300">
        <v>65</v>
      </c>
      <c r="E292" s="300">
        <v>39</v>
      </c>
      <c r="F292" s="300">
        <v>115</v>
      </c>
      <c r="G292" s="300">
        <v>77</v>
      </c>
      <c r="H292" s="300">
        <v>0</v>
      </c>
      <c r="I292" s="89"/>
    </row>
    <row r="293" spans="1:9">
      <c r="A293" s="299" t="s">
        <v>877</v>
      </c>
      <c r="B293" s="299" t="s">
        <v>878</v>
      </c>
      <c r="C293" s="300">
        <v>13</v>
      </c>
      <c r="D293" s="300">
        <v>364</v>
      </c>
      <c r="E293" s="300">
        <v>203</v>
      </c>
      <c r="F293" s="300">
        <v>692</v>
      </c>
      <c r="G293" s="300">
        <v>417</v>
      </c>
      <c r="H293" s="300">
        <v>6</v>
      </c>
      <c r="I293" s="89"/>
    </row>
    <row r="294" spans="1:9">
      <c r="A294" s="299" t="s">
        <v>1137</v>
      </c>
      <c r="B294" s="299" t="s">
        <v>1138</v>
      </c>
      <c r="C294" s="300">
        <v>13</v>
      </c>
      <c r="D294" s="300">
        <v>11</v>
      </c>
      <c r="E294" s="300">
        <v>7</v>
      </c>
      <c r="F294" s="300">
        <v>20</v>
      </c>
      <c r="G294" s="300">
        <v>16</v>
      </c>
      <c r="H294" s="300">
        <v>0</v>
      </c>
      <c r="I294" s="89"/>
    </row>
    <row r="295" spans="1:9">
      <c r="A295" s="299" t="s">
        <v>1147</v>
      </c>
      <c r="B295" s="299" t="s">
        <v>1148</v>
      </c>
      <c r="C295" s="300">
        <v>12</v>
      </c>
      <c r="D295" s="300">
        <v>11</v>
      </c>
      <c r="E295" s="300">
        <v>8</v>
      </c>
      <c r="F295" s="300">
        <v>15</v>
      </c>
      <c r="G295" s="300">
        <v>8</v>
      </c>
      <c r="H295" s="300">
        <v>0</v>
      </c>
      <c r="I295" s="89"/>
    </row>
    <row r="296" spans="1:9">
      <c r="A296" s="299" t="s">
        <v>1151</v>
      </c>
      <c r="B296" s="299" t="s">
        <v>1152</v>
      </c>
      <c r="C296" s="300">
        <v>12</v>
      </c>
      <c r="D296" s="300">
        <v>116</v>
      </c>
      <c r="E296" s="300">
        <v>97</v>
      </c>
      <c r="F296" s="300">
        <v>120</v>
      </c>
      <c r="G296" s="300">
        <v>104</v>
      </c>
      <c r="H296" s="300">
        <v>4</v>
      </c>
      <c r="I296" s="89"/>
    </row>
    <row r="297" spans="1:9">
      <c r="A297" s="299" t="s">
        <v>1069</v>
      </c>
      <c r="B297" s="299" t="s">
        <v>1070</v>
      </c>
      <c r="C297" s="300">
        <v>12</v>
      </c>
      <c r="D297" s="300">
        <v>406</v>
      </c>
      <c r="E297" s="300">
        <v>296</v>
      </c>
      <c r="F297" s="300">
        <v>686</v>
      </c>
      <c r="G297" s="300">
        <v>582</v>
      </c>
      <c r="H297" s="300">
        <v>0</v>
      </c>
      <c r="I297" s="89"/>
    </row>
    <row r="298" spans="1:9">
      <c r="A298" s="299" t="s">
        <v>839</v>
      </c>
      <c r="B298" s="299" t="s">
        <v>840</v>
      </c>
      <c r="C298" s="300">
        <v>12</v>
      </c>
      <c r="D298" s="300">
        <v>108</v>
      </c>
      <c r="E298" s="300">
        <v>67</v>
      </c>
      <c r="F298" s="300">
        <v>82</v>
      </c>
      <c r="G298" s="300">
        <v>49</v>
      </c>
      <c r="H298" s="300">
        <v>0</v>
      </c>
      <c r="I298" s="89"/>
    </row>
    <row r="299" spans="1:9" ht="25.5">
      <c r="A299" s="299" t="s">
        <v>1193</v>
      </c>
      <c r="B299" s="299" t="s">
        <v>1194</v>
      </c>
      <c r="C299" s="300">
        <v>12</v>
      </c>
      <c r="D299" s="300">
        <v>14</v>
      </c>
      <c r="E299" s="300">
        <v>9</v>
      </c>
      <c r="F299" s="300">
        <v>21</v>
      </c>
      <c r="G299" s="300">
        <v>15</v>
      </c>
      <c r="H299" s="300">
        <v>1</v>
      </c>
      <c r="I299" s="89"/>
    </row>
    <row r="300" spans="1:9">
      <c r="A300" s="299" t="s">
        <v>1195</v>
      </c>
      <c r="B300" s="299" t="s">
        <v>1196</v>
      </c>
      <c r="C300" s="300">
        <v>12</v>
      </c>
      <c r="D300" s="300">
        <v>20</v>
      </c>
      <c r="E300" s="300">
        <v>7</v>
      </c>
      <c r="F300" s="300">
        <v>36</v>
      </c>
      <c r="G300" s="300">
        <v>24</v>
      </c>
      <c r="H300" s="300">
        <v>6</v>
      </c>
      <c r="I300" s="89"/>
    </row>
    <row r="301" spans="1:9">
      <c r="A301" s="299" t="s">
        <v>1041</v>
      </c>
      <c r="B301" s="299" t="s">
        <v>1042</v>
      </c>
      <c r="C301" s="300">
        <v>11</v>
      </c>
      <c r="D301" s="300">
        <v>13</v>
      </c>
      <c r="E301" s="300">
        <v>4</v>
      </c>
      <c r="F301" s="300">
        <v>14</v>
      </c>
      <c r="G301" s="300">
        <v>8</v>
      </c>
      <c r="H301" s="300">
        <v>0</v>
      </c>
      <c r="I301" s="89"/>
    </row>
    <row r="302" spans="1:9" ht="25.5">
      <c r="A302" s="299" t="s">
        <v>1169</v>
      </c>
      <c r="B302" s="299" t="s">
        <v>1170</v>
      </c>
      <c r="C302" s="300">
        <v>11</v>
      </c>
      <c r="D302" s="300">
        <v>4</v>
      </c>
      <c r="E302" s="300">
        <v>2</v>
      </c>
      <c r="F302" s="300">
        <v>5</v>
      </c>
      <c r="G302" s="300">
        <v>3</v>
      </c>
      <c r="H302" s="300">
        <v>0</v>
      </c>
      <c r="I302" s="89"/>
    </row>
    <row r="303" spans="1:9">
      <c r="A303" s="299" t="s">
        <v>1233</v>
      </c>
      <c r="B303" s="299" t="s">
        <v>1234</v>
      </c>
      <c r="C303" s="300">
        <v>11</v>
      </c>
      <c r="D303" s="300">
        <v>39</v>
      </c>
      <c r="E303" s="300">
        <v>27</v>
      </c>
      <c r="F303" s="300">
        <v>62</v>
      </c>
      <c r="G303" s="300">
        <v>47</v>
      </c>
      <c r="H303" s="300">
        <v>1</v>
      </c>
      <c r="I303" s="89"/>
    </row>
    <row r="304" spans="1:9">
      <c r="A304" s="299" t="s">
        <v>1043</v>
      </c>
      <c r="B304" s="299" t="s">
        <v>1044</v>
      </c>
      <c r="C304" s="300">
        <v>11</v>
      </c>
      <c r="D304" s="300">
        <v>9</v>
      </c>
      <c r="E304" s="300">
        <v>9</v>
      </c>
      <c r="F304" s="300">
        <v>12</v>
      </c>
      <c r="G304" s="300">
        <v>12</v>
      </c>
      <c r="H304" s="300">
        <v>1</v>
      </c>
      <c r="I304" s="89"/>
    </row>
    <row r="305" spans="1:9">
      <c r="A305" s="299" t="s">
        <v>915</v>
      </c>
      <c r="B305" s="299" t="s">
        <v>916</v>
      </c>
      <c r="C305" s="300">
        <v>11</v>
      </c>
      <c r="D305" s="300">
        <v>35</v>
      </c>
      <c r="E305" s="300">
        <v>30</v>
      </c>
      <c r="F305" s="300">
        <v>40</v>
      </c>
      <c r="G305" s="300">
        <v>32</v>
      </c>
      <c r="H305" s="300">
        <v>0</v>
      </c>
      <c r="I305" s="89"/>
    </row>
    <row r="306" spans="1:9">
      <c r="A306" s="299" t="s">
        <v>1936</v>
      </c>
      <c r="B306" s="299" t="s">
        <v>1937</v>
      </c>
      <c r="C306" s="300">
        <v>11</v>
      </c>
      <c r="D306" s="300">
        <v>0</v>
      </c>
      <c r="E306" s="300">
        <v>0</v>
      </c>
      <c r="F306" s="300">
        <v>0</v>
      </c>
      <c r="G306" s="300">
        <v>0</v>
      </c>
      <c r="H306" s="300">
        <v>0</v>
      </c>
      <c r="I306" s="89"/>
    </row>
    <row r="307" spans="1:9">
      <c r="A307" s="299" t="s">
        <v>1246</v>
      </c>
      <c r="B307" s="299" t="s">
        <v>1247</v>
      </c>
      <c r="C307" s="300">
        <v>10</v>
      </c>
      <c r="D307" s="300">
        <v>3</v>
      </c>
      <c r="E307" s="300">
        <v>3</v>
      </c>
      <c r="F307" s="300">
        <v>5</v>
      </c>
      <c r="G307" s="300">
        <v>5</v>
      </c>
      <c r="H307" s="300">
        <v>0</v>
      </c>
      <c r="I307" s="89"/>
    </row>
    <row r="308" spans="1:9">
      <c r="A308" s="299" t="s">
        <v>1155</v>
      </c>
      <c r="B308" s="299" t="s">
        <v>1156</v>
      </c>
      <c r="C308" s="300">
        <v>10</v>
      </c>
      <c r="D308" s="300">
        <v>48</v>
      </c>
      <c r="E308" s="300">
        <v>3</v>
      </c>
      <c r="F308" s="300">
        <v>30</v>
      </c>
      <c r="G308" s="300">
        <v>1</v>
      </c>
      <c r="H308" s="300">
        <v>0</v>
      </c>
      <c r="I308" s="89"/>
    </row>
    <row r="309" spans="1:9">
      <c r="A309" s="299" t="s">
        <v>1223</v>
      </c>
      <c r="B309" s="299" t="s">
        <v>1224</v>
      </c>
      <c r="C309" s="300">
        <v>10</v>
      </c>
      <c r="D309" s="300">
        <v>5</v>
      </c>
      <c r="E309" s="300">
        <v>1</v>
      </c>
      <c r="F309" s="300">
        <v>5</v>
      </c>
      <c r="G309" s="300">
        <v>2</v>
      </c>
      <c r="H309" s="300">
        <v>3</v>
      </c>
      <c r="I309" s="89"/>
    </row>
    <row r="310" spans="1:9">
      <c r="A310" s="299" t="s">
        <v>1266</v>
      </c>
      <c r="B310" s="299" t="s">
        <v>1267</v>
      </c>
      <c r="C310" s="300">
        <v>10</v>
      </c>
      <c r="D310" s="300">
        <v>6</v>
      </c>
      <c r="E310" s="300">
        <v>0</v>
      </c>
      <c r="F310" s="300">
        <v>5</v>
      </c>
      <c r="G310" s="300">
        <v>1</v>
      </c>
      <c r="H310" s="300">
        <v>0</v>
      </c>
      <c r="I310" s="89"/>
    </row>
    <row r="311" spans="1:9" ht="25.5">
      <c r="A311" s="299" t="s">
        <v>1165</v>
      </c>
      <c r="B311" s="299" t="s">
        <v>1166</v>
      </c>
      <c r="C311" s="300">
        <v>10</v>
      </c>
      <c r="D311" s="300">
        <v>8</v>
      </c>
      <c r="E311" s="300">
        <v>0</v>
      </c>
      <c r="F311" s="300">
        <v>7</v>
      </c>
      <c r="G311" s="300">
        <v>1</v>
      </c>
      <c r="H311" s="300">
        <v>0</v>
      </c>
      <c r="I311" s="89"/>
    </row>
    <row r="312" spans="1:9">
      <c r="A312" s="299" t="s">
        <v>1007</v>
      </c>
      <c r="B312" s="299" t="s">
        <v>1008</v>
      </c>
      <c r="C312" s="300">
        <v>10</v>
      </c>
      <c r="D312" s="300">
        <v>194</v>
      </c>
      <c r="E312" s="300">
        <v>165</v>
      </c>
      <c r="F312" s="300">
        <v>512</v>
      </c>
      <c r="G312" s="300">
        <v>430</v>
      </c>
      <c r="H312" s="300">
        <v>2</v>
      </c>
      <c r="I312" s="89"/>
    </row>
    <row r="313" spans="1:9">
      <c r="A313" s="299" t="s">
        <v>1105</v>
      </c>
      <c r="B313" s="299" t="s">
        <v>1106</v>
      </c>
      <c r="C313" s="300">
        <v>9</v>
      </c>
      <c r="D313" s="300">
        <v>83</v>
      </c>
      <c r="E313" s="300">
        <v>56</v>
      </c>
      <c r="F313" s="300">
        <v>106</v>
      </c>
      <c r="G313" s="300">
        <v>71</v>
      </c>
      <c r="H313" s="300">
        <v>0</v>
      </c>
      <c r="I313" s="89"/>
    </row>
    <row r="314" spans="1:9">
      <c r="A314" s="299" t="s">
        <v>1123</v>
      </c>
      <c r="B314" s="299" t="s">
        <v>1124</v>
      </c>
      <c r="C314" s="300">
        <v>9</v>
      </c>
      <c r="D314" s="300">
        <v>113</v>
      </c>
      <c r="E314" s="300">
        <v>81</v>
      </c>
      <c r="F314" s="300">
        <v>138</v>
      </c>
      <c r="G314" s="300">
        <v>101</v>
      </c>
      <c r="H314" s="300">
        <v>6</v>
      </c>
      <c r="I314" s="89"/>
    </row>
    <row r="315" spans="1:9" ht="25.5">
      <c r="A315" s="299" t="s">
        <v>1035</v>
      </c>
      <c r="B315" s="299" t="s">
        <v>1036</v>
      </c>
      <c r="C315" s="300">
        <v>9</v>
      </c>
      <c r="D315" s="300">
        <v>48</v>
      </c>
      <c r="E315" s="300">
        <v>27</v>
      </c>
      <c r="F315" s="300">
        <v>55</v>
      </c>
      <c r="G315" s="300">
        <v>31</v>
      </c>
      <c r="H315" s="300">
        <v>2</v>
      </c>
      <c r="I315" s="89"/>
    </row>
    <row r="316" spans="1:9">
      <c r="A316" s="299" t="s">
        <v>1075</v>
      </c>
      <c r="B316" s="299" t="s">
        <v>1076</v>
      </c>
      <c r="C316" s="300">
        <v>9</v>
      </c>
      <c r="D316" s="300">
        <v>21</v>
      </c>
      <c r="E316" s="300">
        <v>14</v>
      </c>
      <c r="F316" s="300">
        <v>26</v>
      </c>
      <c r="G316" s="300">
        <v>15</v>
      </c>
      <c r="H316" s="300">
        <v>0</v>
      </c>
      <c r="I316" s="89"/>
    </row>
    <row r="317" spans="1:9">
      <c r="A317" s="299" t="s">
        <v>1306</v>
      </c>
      <c r="B317" s="299" t="s">
        <v>1307</v>
      </c>
      <c r="C317" s="300">
        <v>9</v>
      </c>
      <c r="D317" s="300">
        <v>97</v>
      </c>
      <c r="E317" s="300">
        <v>2</v>
      </c>
      <c r="F317" s="300">
        <v>168</v>
      </c>
      <c r="G317" s="300">
        <v>0</v>
      </c>
      <c r="H317" s="300">
        <v>1</v>
      </c>
      <c r="I317" s="89"/>
    </row>
    <row r="318" spans="1:9" ht="25.5">
      <c r="A318" s="299" t="s">
        <v>1181</v>
      </c>
      <c r="B318" s="299" t="s">
        <v>1182</v>
      </c>
      <c r="C318" s="300">
        <v>8</v>
      </c>
      <c r="D318" s="300">
        <v>3</v>
      </c>
      <c r="E318" s="300">
        <v>3</v>
      </c>
      <c r="F318" s="300">
        <v>5</v>
      </c>
      <c r="G318" s="300">
        <v>5</v>
      </c>
      <c r="H318" s="300">
        <v>6</v>
      </c>
      <c r="I318" s="89"/>
    </row>
    <row r="319" spans="1:9">
      <c r="A319" s="299" t="s">
        <v>1027</v>
      </c>
      <c r="B319" s="299" t="s">
        <v>1028</v>
      </c>
      <c r="C319" s="300">
        <v>8</v>
      </c>
      <c r="D319" s="300">
        <v>6</v>
      </c>
      <c r="E319" s="300">
        <v>2</v>
      </c>
      <c r="F319" s="300">
        <v>9</v>
      </c>
      <c r="G319" s="300">
        <v>4</v>
      </c>
      <c r="H319" s="300">
        <v>0</v>
      </c>
      <c r="I319" s="89"/>
    </row>
    <row r="320" spans="1:9">
      <c r="A320" s="299" t="s">
        <v>1119</v>
      </c>
      <c r="B320" s="299" t="s">
        <v>1120</v>
      </c>
      <c r="C320" s="300">
        <v>8</v>
      </c>
      <c r="D320" s="300">
        <v>52</v>
      </c>
      <c r="E320" s="300">
        <v>8</v>
      </c>
      <c r="F320" s="300">
        <v>113</v>
      </c>
      <c r="G320" s="300">
        <v>19</v>
      </c>
      <c r="H320" s="300">
        <v>0</v>
      </c>
      <c r="I320" s="89"/>
    </row>
    <row r="321" spans="1:9" ht="25.5">
      <c r="A321" s="299" t="s">
        <v>959</v>
      </c>
      <c r="B321" s="299" t="s">
        <v>960</v>
      </c>
      <c r="C321" s="300">
        <v>8</v>
      </c>
      <c r="D321" s="300">
        <v>3</v>
      </c>
      <c r="E321" s="300">
        <v>1</v>
      </c>
      <c r="F321" s="300">
        <v>11</v>
      </c>
      <c r="G321" s="300">
        <v>6</v>
      </c>
      <c r="H321" s="300">
        <v>2</v>
      </c>
      <c r="I321" s="89"/>
    </row>
    <row r="322" spans="1:9">
      <c r="A322" s="299" t="s">
        <v>1201</v>
      </c>
      <c r="B322" s="299" t="s">
        <v>1202</v>
      </c>
      <c r="C322" s="300">
        <v>7</v>
      </c>
      <c r="D322" s="300">
        <v>7</v>
      </c>
      <c r="E322" s="300">
        <v>3</v>
      </c>
      <c r="F322" s="300">
        <v>10</v>
      </c>
      <c r="G322" s="300">
        <v>2</v>
      </c>
      <c r="H322" s="300">
        <v>2</v>
      </c>
      <c r="I322" s="89"/>
    </row>
    <row r="323" spans="1:9">
      <c r="A323" s="299" t="s">
        <v>1183</v>
      </c>
      <c r="B323" s="299" t="s">
        <v>1184</v>
      </c>
      <c r="C323" s="300">
        <v>7</v>
      </c>
      <c r="D323" s="300">
        <v>12</v>
      </c>
      <c r="E323" s="300">
        <v>3</v>
      </c>
      <c r="F323" s="300">
        <v>10</v>
      </c>
      <c r="G323" s="300">
        <v>4</v>
      </c>
      <c r="H323" s="300">
        <v>1</v>
      </c>
      <c r="I323" s="89"/>
    </row>
    <row r="324" spans="1:9">
      <c r="A324" s="299" t="s">
        <v>1115</v>
      </c>
      <c r="B324" s="299" t="s">
        <v>1116</v>
      </c>
      <c r="C324" s="300">
        <v>7</v>
      </c>
      <c r="D324" s="300">
        <v>43</v>
      </c>
      <c r="E324" s="300">
        <v>15</v>
      </c>
      <c r="F324" s="300">
        <v>87</v>
      </c>
      <c r="G324" s="300">
        <v>29</v>
      </c>
      <c r="H324" s="300">
        <v>1</v>
      </c>
      <c r="I324" s="89"/>
    </row>
    <row r="325" spans="1:9">
      <c r="A325" s="299" t="s">
        <v>1213</v>
      </c>
      <c r="B325" s="299" t="s">
        <v>1214</v>
      </c>
      <c r="C325" s="300">
        <v>7</v>
      </c>
      <c r="D325" s="300">
        <v>10</v>
      </c>
      <c r="E325" s="300">
        <v>8</v>
      </c>
      <c r="F325" s="300">
        <v>15</v>
      </c>
      <c r="G325" s="300">
        <v>12</v>
      </c>
      <c r="H325" s="300">
        <v>0</v>
      </c>
      <c r="I325" s="89"/>
    </row>
    <row r="326" spans="1:9">
      <c r="A326" s="299" t="s">
        <v>1073</v>
      </c>
      <c r="B326" s="299" t="s">
        <v>1074</v>
      </c>
      <c r="C326" s="300">
        <v>6</v>
      </c>
      <c r="D326" s="300">
        <v>16</v>
      </c>
      <c r="E326" s="300">
        <v>14</v>
      </c>
      <c r="F326" s="300">
        <v>8</v>
      </c>
      <c r="G326" s="300">
        <v>6</v>
      </c>
      <c r="H326" s="300">
        <v>0</v>
      </c>
      <c r="I326" s="89"/>
    </row>
    <row r="327" spans="1:9">
      <c r="A327" s="299" t="s">
        <v>1109</v>
      </c>
      <c r="B327" s="299" t="s">
        <v>1110</v>
      </c>
      <c r="C327" s="300">
        <v>6</v>
      </c>
      <c r="D327" s="300">
        <v>15</v>
      </c>
      <c r="E327" s="300">
        <v>10</v>
      </c>
      <c r="F327" s="300">
        <v>23</v>
      </c>
      <c r="G327" s="300">
        <v>12</v>
      </c>
      <c r="H327" s="300">
        <v>0</v>
      </c>
      <c r="I327" s="89"/>
    </row>
    <row r="328" spans="1:9">
      <c r="A328" s="299" t="s">
        <v>1381</v>
      </c>
      <c r="B328" s="299" t="s">
        <v>1382</v>
      </c>
      <c r="C328" s="300">
        <v>6</v>
      </c>
      <c r="D328" s="300">
        <v>5</v>
      </c>
      <c r="E328" s="300">
        <v>2</v>
      </c>
      <c r="F328" s="300">
        <v>7</v>
      </c>
      <c r="G328" s="300">
        <v>5</v>
      </c>
      <c r="H328" s="300">
        <v>1</v>
      </c>
      <c r="I328" s="89"/>
    </row>
    <row r="329" spans="1:9">
      <c r="A329" s="299" t="s">
        <v>993</v>
      </c>
      <c r="B329" s="299" t="s">
        <v>994</v>
      </c>
      <c r="C329" s="300">
        <v>6</v>
      </c>
      <c r="D329" s="300">
        <v>39</v>
      </c>
      <c r="E329" s="300">
        <v>23</v>
      </c>
      <c r="F329" s="300">
        <v>51</v>
      </c>
      <c r="G329" s="300">
        <v>33</v>
      </c>
      <c r="H329" s="300">
        <v>0</v>
      </c>
      <c r="I329" s="89"/>
    </row>
    <row r="330" spans="1:9">
      <c r="A330" s="299" t="s">
        <v>1401</v>
      </c>
      <c r="B330" s="299" t="s">
        <v>1402</v>
      </c>
      <c r="C330" s="300">
        <v>6</v>
      </c>
      <c r="D330" s="300">
        <v>7</v>
      </c>
      <c r="E330" s="300">
        <v>3</v>
      </c>
      <c r="F330" s="300">
        <v>14</v>
      </c>
      <c r="G330" s="300">
        <v>9</v>
      </c>
      <c r="H330" s="300">
        <v>0</v>
      </c>
      <c r="I330" s="89"/>
    </row>
    <row r="331" spans="1:9">
      <c r="A331" s="299" t="s">
        <v>1302</v>
      </c>
      <c r="B331" s="299" t="s">
        <v>1303</v>
      </c>
      <c r="C331" s="300">
        <v>6</v>
      </c>
      <c r="D331" s="300">
        <v>9</v>
      </c>
      <c r="E331" s="300">
        <v>6</v>
      </c>
      <c r="F331" s="300">
        <v>8</v>
      </c>
      <c r="G331" s="300">
        <v>4</v>
      </c>
      <c r="H331" s="300">
        <v>1</v>
      </c>
      <c r="I331" s="89"/>
    </row>
    <row r="332" spans="1:9" ht="25.5">
      <c r="A332" s="299" t="s">
        <v>1165</v>
      </c>
      <c r="B332" s="299" t="s">
        <v>1243</v>
      </c>
      <c r="C332" s="300">
        <v>6</v>
      </c>
      <c r="D332" s="300">
        <v>2</v>
      </c>
      <c r="E332" s="300">
        <v>0</v>
      </c>
      <c r="F332" s="300">
        <v>4</v>
      </c>
      <c r="G332" s="300">
        <v>0</v>
      </c>
      <c r="H332" s="300">
        <v>0</v>
      </c>
      <c r="I332" s="89"/>
    </row>
    <row r="333" spans="1:9" ht="25.5">
      <c r="A333" s="299" t="s">
        <v>1304</v>
      </c>
      <c r="B333" s="299" t="s">
        <v>1305</v>
      </c>
      <c r="C333" s="300">
        <v>6</v>
      </c>
      <c r="D333" s="300">
        <v>12</v>
      </c>
      <c r="E333" s="300">
        <v>4</v>
      </c>
      <c r="F333" s="300">
        <v>17</v>
      </c>
      <c r="G333" s="300">
        <v>9</v>
      </c>
      <c r="H333" s="300">
        <v>0</v>
      </c>
      <c r="I333" s="89"/>
    </row>
    <row r="334" spans="1:9">
      <c r="A334" s="299" t="s">
        <v>1167</v>
      </c>
      <c r="B334" s="299" t="s">
        <v>1168</v>
      </c>
      <c r="C334" s="300">
        <v>6</v>
      </c>
      <c r="D334" s="300">
        <v>13</v>
      </c>
      <c r="E334" s="300">
        <v>0</v>
      </c>
      <c r="F334" s="300">
        <v>16</v>
      </c>
      <c r="G334" s="300">
        <v>1</v>
      </c>
      <c r="H334" s="300">
        <v>0</v>
      </c>
      <c r="I334" s="89"/>
    </row>
    <row r="335" spans="1:9">
      <c r="A335" s="299" t="s">
        <v>1341</v>
      </c>
      <c r="B335" s="299" t="s">
        <v>1342</v>
      </c>
      <c r="C335" s="300">
        <v>5</v>
      </c>
      <c r="D335" s="300">
        <v>17</v>
      </c>
      <c r="E335" s="300">
        <v>10</v>
      </c>
      <c r="F335" s="300">
        <v>25</v>
      </c>
      <c r="G335" s="300">
        <v>14</v>
      </c>
      <c r="H335" s="300">
        <v>1</v>
      </c>
      <c r="I335" s="89"/>
    </row>
    <row r="336" spans="1:9">
      <c r="A336" s="299" t="s">
        <v>1089</v>
      </c>
      <c r="B336" s="299" t="s">
        <v>1090</v>
      </c>
      <c r="C336" s="300">
        <v>5</v>
      </c>
      <c r="D336" s="300">
        <v>112</v>
      </c>
      <c r="E336" s="300">
        <v>70</v>
      </c>
      <c r="F336" s="300">
        <v>110</v>
      </c>
      <c r="G336" s="300">
        <v>70</v>
      </c>
      <c r="H336" s="300">
        <v>0</v>
      </c>
      <c r="I336" s="89"/>
    </row>
    <row r="337" spans="1:9">
      <c r="A337" s="299" t="s">
        <v>1107</v>
      </c>
      <c r="B337" s="299" t="s">
        <v>1108</v>
      </c>
      <c r="C337" s="300">
        <v>5</v>
      </c>
      <c r="D337" s="300">
        <v>60</v>
      </c>
      <c r="E337" s="300">
        <v>49</v>
      </c>
      <c r="F337" s="300">
        <v>80</v>
      </c>
      <c r="G337" s="300">
        <v>62</v>
      </c>
      <c r="H337" s="300">
        <v>0</v>
      </c>
      <c r="I337" s="89"/>
    </row>
    <row r="338" spans="1:9">
      <c r="A338" s="299" t="s">
        <v>1320</v>
      </c>
      <c r="B338" s="299" t="s">
        <v>1321</v>
      </c>
      <c r="C338" s="300">
        <v>5</v>
      </c>
      <c r="D338" s="300">
        <v>59</v>
      </c>
      <c r="E338" s="300">
        <v>29</v>
      </c>
      <c r="F338" s="300">
        <v>36</v>
      </c>
      <c r="G338" s="300">
        <v>19</v>
      </c>
      <c r="H338" s="300">
        <v>0</v>
      </c>
      <c r="I338" s="89"/>
    </row>
    <row r="339" spans="1:9">
      <c r="A339" s="299" t="s">
        <v>1153</v>
      </c>
      <c r="B339" s="299" t="s">
        <v>1154</v>
      </c>
      <c r="C339" s="300">
        <v>5</v>
      </c>
      <c r="D339" s="300">
        <v>507</v>
      </c>
      <c r="E339" s="300">
        <v>323</v>
      </c>
      <c r="F339" s="300">
        <v>867</v>
      </c>
      <c r="G339" s="300">
        <v>604</v>
      </c>
      <c r="H339" s="300">
        <v>0</v>
      </c>
      <c r="I339" s="89"/>
    </row>
    <row r="340" spans="1:9">
      <c r="A340" s="299" t="s">
        <v>1129</v>
      </c>
      <c r="B340" s="299" t="s">
        <v>1130</v>
      </c>
      <c r="C340" s="300">
        <v>5</v>
      </c>
      <c r="D340" s="300">
        <v>5</v>
      </c>
      <c r="E340" s="300">
        <v>3</v>
      </c>
      <c r="F340" s="300">
        <v>4</v>
      </c>
      <c r="G340" s="300">
        <v>3</v>
      </c>
      <c r="H340" s="300">
        <v>0</v>
      </c>
      <c r="I340" s="89"/>
    </row>
    <row r="341" spans="1:9">
      <c r="A341" s="299" t="s">
        <v>1133</v>
      </c>
      <c r="B341" s="299" t="s">
        <v>1134</v>
      </c>
      <c r="C341" s="300">
        <v>5</v>
      </c>
      <c r="D341" s="300">
        <v>19</v>
      </c>
      <c r="E341" s="300">
        <v>16</v>
      </c>
      <c r="F341" s="300">
        <v>29</v>
      </c>
      <c r="G341" s="300">
        <v>25</v>
      </c>
      <c r="H341" s="300">
        <v>2</v>
      </c>
      <c r="I341" s="89"/>
    </row>
    <row r="342" spans="1:9" ht="25.5">
      <c r="A342" s="299" t="s">
        <v>1268</v>
      </c>
      <c r="B342" s="299" t="s">
        <v>1269</v>
      </c>
      <c r="C342" s="300">
        <v>5</v>
      </c>
      <c r="D342" s="300">
        <v>3</v>
      </c>
      <c r="E342" s="300">
        <v>1</v>
      </c>
      <c r="F342" s="300">
        <v>5</v>
      </c>
      <c r="G342" s="300">
        <v>3</v>
      </c>
      <c r="H342" s="300">
        <v>1</v>
      </c>
      <c r="I342" s="89"/>
    </row>
    <row r="343" spans="1:9">
      <c r="A343" s="299" t="s">
        <v>769</v>
      </c>
      <c r="B343" s="299" t="s">
        <v>770</v>
      </c>
      <c r="C343" s="300">
        <v>4</v>
      </c>
      <c r="D343" s="300">
        <v>932</v>
      </c>
      <c r="E343" s="300">
        <v>669</v>
      </c>
      <c r="F343" s="300">
        <v>1414</v>
      </c>
      <c r="G343" s="300">
        <v>1037</v>
      </c>
      <c r="H343" s="300">
        <v>0</v>
      </c>
      <c r="I343" s="89"/>
    </row>
    <row r="344" spans="1:9">
      <c r="A344" s="299" t="s">
        <v>1171</v>
      </c>
      <c r="B344" s="299" t="s">
        <v>1172</v>
      </c>
      <c r="C344" s="300">
        <v>4</v>
      </c>
      <c r="D344" s="300">
        <v>234</v>
      </c>
      <c r="E344" s="300">
        <v>163</v>
      </c>
      <c r="F344" s="300">
        <v>243</v>
      </c>
      <c r="G344" s="300">
        <v>168</v>
      </c>
      <c r="H344" s="300">
        <v>0</v>
      </c>
      <c r="I344" s="89"/>
    </row>
    <row r="345" spans="1:9">
      <c r="A345" s="299" t="s">
        <v>1239</v>
      </c>
      <c r="B345" s="299" t="s">
        <v>1240</v>
      </c>
      <c r="C345" s="300">
        <v>4</v>
      </c>
      <c r="D345" s="300">
        <v>10</v>
      </c>
      <c r="E345" s="300">
        <v>2</v>
      </c>
      <c r="F345" s="300">
        <v>10</v>
      </c>
      <c r="G345" s="300">
        <v>3</v>
      </c>
      <c r="H345" s="300">
        <v>0</v>
      </c>
      <c r="I345" s="89"/>
    </row>
    <row r="346" spans="1:9">
      <c r="A346" s="299" t="s">
        <v>1241</v>
      </c>
      <c r="B346" s="299" t="s">
        <v>1242</v>
      </c>
      <c r="C346" s="300">
        <v>4</v>
      </c>
      <c r="D346" s="300">
        <v>17</v>
      </c>
      <c r="E346" s="300">
        <v>10</v>
      </c>
      <c r="F346" s="300">
        <v>28</v>
      </c>
      <c r="G346" s="300">
        <v>22</v>
      </c>
      <c r="H346" s="300">
        <v>1</v>
      </c>
      <c r="I346" s="89"/>
    </row>
    <row r="347" spans="1:9">
      <c r="A347" s="299" t="s">
        <v>1113</v>
      </c>
      <c r="B347" s="299" t="s">
        <v>1114</v>
      </c>
      <c r="C347" s="300">
        <v>4</v>
      </c>
      <c r="D347" s="300">
        <v>9</v>
      </c>
      <c r="E347" s="300">
        <v>1</v>
      </c>
      <c r="F347" s="300">
        <v>14</v>
      </c>
      <c r="G347" s="300">
        <v>3</v>
      </c>
      <c r="H347" s="300">
        <v>0</v>
      </c>
      <c r="I347" s="89"/>
    </row>
    <row r="348" spans="1:9">
      <c r="A348" s="299" t="s">
        <v>1264</v>
      </c>
      <c r="B348" s="299" t="s">
        <v>1265</v>
      </c>
      <c r="C348" s="300">
        <v>4</v>
      </c>
      <c r="D348" s="300">
        <v>9</v>
      </c>
      <c r="E348" s="300">
        <v>3</v>
      </c>
      <c r="F348" s="300">
        <v>18</v>
      </c>
      <c r="G348" s="300">
        <v>13</v>
      </c>
      <c r="H348" s="300">
        <v>2</v>
      </c>
      <c r="I348" s="89"/>
    </row>
    <row r="349" spans="1:9" ht="25.5">
      <c r="A349" s="299" t="s">
        <v>997</v>
      </c>
      <c r="B349" s="299" t="s">
        <v>998</v>
      </c>
      <c r="C349" s="300">
        <v>4</v>
      </c>
      <c r="D349" s="300">
        <v>12</v>
      </c>
      <c r="E349" s="300">
        <v>1</v>
      </c>
      <c r="F349" s="300">
        <v>9</v>
      </c>
      <c r="G349" s="300">
        <v>3</v>
      </c>
      <c r="H349" s="300">
        <v>0</v>
      </c>
      <c r="I349" s="89"/>
    </row>
    <row r="350" spans="1:9">
      <c r="A350" s="299" t="s">
        <v>1197</v>
      </c>
      <c r="B350" s="299" t="s">
        <v>1198</v>
      </c>
      <c r="C350" s="300">
        <v>4</v>
      </c>
      <c r="D350" s="300">
        <v>4</v>
      </c>
      <c r="E350" s="300">
        <v>2</v>
      </c>
      <c r="F350" s="300">
        <v>14</v>
      </c>
      <c r="G350" s="300">
        <v>6</v>
      </c>
      <c r="H350" s="300">
        <v>0</v>
      </c>
      <c r="I350" s="89"/>
    </row>
    <row r="351" spans="1:9">
      <c r="A351" s="299" t="s">
        <v>1229</v>
      </c>
      <c r="B351" s="299" t="s">
        <v>1230</v>
      </c>
      <c r="C351" s="300">
        <v>3</v>
      </c>
      <c r="D351" s="300">
        <v>3</v>
      </c>
      <c r="E351" s="300">
        <v>3</v>
      </c>
      <c r="F351" s="300">
        <v>3</v>
      </c>
      <c r="G351" s="300">
        <v>2</v>
      </c>
      <c r="H351" s="300">
        <v>3</v>
      </c>
      <c r="I351" s="89"/>
    </row>
    <row r="352" spans="1:9" ht="25.5">
      <c r="A352" s="299" t="s">
        <v>1199</v>
      </c>
      <c r="B352" s="299" t="s">
        <v>1200</v>
      </c>
      <c r="C352" s="300">
        <v>3</v>
      </c>
      <c r="D352" s="300">
        <v>22</v>
      </c>
      <c r="E352" s="300">
        <v>9</v>
      </c>
      <c r="F352" s="300">
        <v>43</v>
      </c>
      <c r="G352" s="300">
        <v>19</v>
      </c>
      <c r="H352" s="300">
        <v>1</v>
      </c>
      <c r="I352" s="89"/>
    </row>
    <row r="353" spans="1:9">
      <c r="A353" s="299" t="s">
        <v>1248</v>
      </c>
      <c r="B353" s="299" t="s">
        <v>1249</v>
      </c>
      <c r="C353" s="300">
        <v>3</v>
      </c>
      <c r="D353" s="300">
        <v>8</v>
      </c>
      <c r="E353" s="300">
        <v>3</v>
      </c>
      <c r="F353" s="300">
        <v>11</v>
      </c>
      <c r="G353" s="300">
        <v>6</v>
      </c>
      <c r="H353" s="300">
        <v>1</v>
      </c>
      <c r="I353" s="89"/>
    </row>
    <row r="354" spans="1:9">
      <c r="A354" s="299" t="s">
        <v>1149</v>
      </c>
      <c r="B354" s="299" t="s">
        <v>1150</v>
      </c>
      <c r="C354" s="300">
        <v>3</v>
      </c>
      <c r="D354" s="300">
        <v>100</v>
      </c>
      <c r="E354" s="300">
        <v>83</v>
      </c>
      <c r="F354" s="300">
        <v>110</v>
      </c>
      <c r="G354" s="300">
        <v>88</v>
      </c>
      <c r="H354" s="300">
        <v>1</v>
      </c>
      <c r="I354" s="89"/>
    </row>
    <row r="355" spans="1:9">
      <c r="A355" s="299" t="s">
        <v>1141</v>
      </c>
      <c r="B355" s="299" t="s">
        <v>1142</v>
      </c>
      <c r="C355" s="300">
        <v>3</v>
      </c>
      <c r="D355" s="300">
        <v>60</v>
      </c>
      <c r="E355" s="300">
        <v>51</v>
      </c>
      <c r="F355" s="300">
        <v>55</v>
      </c>
      <c r="G355" s="300">
        <v>49</v>
      </c>
      <c r="H355" s="300">
        <v>0</v>
      </c>
      <c r="I355" s="89"/>
    </row>
    <row r="356" spans="1:9" ht="25.5">
      <c r="A356" s="299" t="s">
        <v>1187</v>
      </c>
      <c r="B356" s="299" t="s">
        <v>1188</v>
      </c>
      <c r="C356" s="300">
        <v>3</v>
      </c>
      <c r="D356" s="300">
        <v>55</v>
      </c>
      <c r="E356" s="300">
        <v>32</v>
      </c>
      <c r="F356" s="300">
        <v>38</v>
      </c>
      <c r="G356" s="300">
        <v>28</v>
      </c>
      <c r="H356" s="300">
        <v>0</v>
      </c>
      <c r="I356" s="89"/>
    </row>
    <row r="357" spans="1:9">
      <c r="A357" s="299" t="s">
        <v>1276</v>
      </c>
      <c r="B357" s="299" t="s">
        <v>1277</v>
      </c>
      <c r="C357" s="300">
        <v>3</v>
      </c>
      <c r="D357" s="300">
        <v>36</v>
      </c>
      <c r="E357" s="300">
        <v>29</v>
      </c>
      <c r="F357" s="300">
        <v>42</v>
      </c>
      <c r="G357" s="300">
        <v>35</v>
      </c>
      <c r="H357" s="300">
        <v>0</v>
      </c>
      <c r="I357" s="89"/>
    </row>
    <row r="358" spans="1:9">
      <c r="A358" s="299" t="s">
        <v>891</v>
      </c>
      <c r="B358" s="299" t="s">
        <v>892</v>
      </c>
      <c r="C358" s="300">
        <v>3</v>
      </c>
      <c r="D358" s="300">
        <v>33</v>
      </c>
      <c r="E358" s="300">
        <v>0</v>
      </c>
      <c r="F358" s="300">
        <v>50</v>
      </c>
      <c r="G358" s="300">
        <v>0</v>
      </c>
      <c r="H358" s="300">
        <v>0</v>
      </c>
      <c r="I358" s="89"/>
    </row>
    <row r="359" spans="1:9">
      <c r="A359" s="299" t="s">
        <v>1237</v>
      </c>
      <c r="B359" s="299" t="s">
        <v>1238</v>
      </c>
      <c r="C359" s="300">
        <v>3</v>
      </c>
      <c r="D359" s="300">
        <v>3</v>
      </c>
      <c r="E359" s="300">
        <v>0</v>
      </c>
      <c r="F359" s="300">
        <v>5</v>
      </c>
      <c r="G359" s="300">
        <v>0</v>
      </c>
      <c r="H359" s="300">
        <v>0</v>
      </c>
      <c r="I359" s="89"/>
    </row>
    <row r="360" spans="1:9">
      <c r="A360" s="299" t="s">
        <v>1252</v>
      </c>
      <c r="B360" s="299" t="s">
        <v>1253</v>
      </c>
      <c r="C360" s="300">
        <v>3</v>
      </c>
      <c r="D360" s="300">
        <v>3</v>
      </c>
      <c r="E360" s="300">
        <v>2</v>
      </c>
      <c r="F360" s="300">
        <v>2</v>
      </c>
      <c r="G360" s="300">
        <v>1</v>
      </c>
      <c r="H360" s="300">
        <v>2</v>
      </c>
      <c r="I360" s="89"/>
    </row>
    <row r="361" spans="1:9">
      <c r="A361" s="299" t="s">
        <v>1256</v>
      </c>
      <c r="B361" s="299" t="s">
        <v>1257</v>
      </c>
      <c r="C361" s="300">
        <v>3</v>
      </c>
      <c r="D361" s="300">
        <v>4</v>
      </c>
      <c r="E361" s="300">
        <v>0</v>
      </c>
      <c r="F361" s="300">
        <v>7</v>
      </c>
      <c r="G361" s="300">
        <v>0</v>
      </c>
      <c r="H361" s="300">
        <v>0</v>
      </c>
      <c r="I361" s="89"/>
    </row>
    <row r="362" spans="1:9">
      <c r="A362" s="299" t="s">
        <v>1260</v>
      </c>
      <c r="B362" s="299" t="s">
        <v>1261</v>
      </c>
      <c r="C362" s="300">
        <v>3</v>
      </c>
      <c r="D362" s="300">
        <v>61</v>
      </c>
      <c r="E362" s="300">
        <v>32</v>
      </c>
      <c r="F362" s="300">
        <v>124</v>
      </c>
      <c r="G362" s="300">
        <v>59</v>
      </c>
      <c r="H362" s="300">
        <v>0</v>
      </c>
      <c r="I362" s="89"/>
    </row>
    <row r="363" spans="1:9">
      <c r="A363" s="299" t="s">
        <v>1161</v>
      </c>
      <c r="B363" s="299" t="s">
        <v>1162</v>
      </c>
      <c r="C363" s="300">
        <v>3</v>
      </c>
      <c r="D363" s="300">
        <v>3</v>
      </c>
      <c r="E363" s="300">
        <v>0</v>
      </c>
      <c r="F363" s="300">
        <v>9</v>
      </c>
      <c r="G363" s="300">
        <v>3</v>
      </c>
      <c r="H363" s="300">
        <v>0</v>
      </c>
      <c r="I363" s="89"/>
    </row>
    <row r="364" spans="1:9">
      <c r="A364" s="299" t="s">
        <v>1173</v>
      </c>
      <c r="B364" s="299" t="s">
        <v>1174</v>
      </c>
      <c r="C364" s="300">
        <v>3</v>
      </c>
      <c r="D364" s="300">
        <v>21</v>
      </c>
      <c r="E364" s="300">
        <v>8</v>
      </c>
      <c r="F364" s="300">
        <v>56</v>
      </c>
      <c r="G364" s="300">
        <v>25</v>
      </c>
      <c r="H364" s="300">
        <v>0</v>
      </c>
      <c r="I364" s="89"/>
    </row>
    <row r="365" spans="1:9">
      <c r="A365" s="299" t="s">
        <v>1215</v>
      </c>
      <c r="B365" s="299" t="s">
        <v>1216</v>
      </c>
      <c r="C365" s="300">
        <v>3</v>
      </c>
      <c r="D365" s="300">
        <v>13</v>
      </c>
      <c r="E365" s="300">
        <v>1</v>
      </c>
      <c r="F365" s="300">
        <v>17</v>
      </c>
      <c r="G365" s="300">
        <v>1</v>
      </c>
      <c r="H365" s="300">
        <v>0</v>
      </c>
      <c r="I365" s="89"/>
    </row>
    <row r="366" spans="1:9" ht="25.5">
      <c r="A366" s="299" t="s">
        <v>1404</v>
      </c>
      <c r="B366" s="299" t="s">
        <v>1405</v>
      </c>
      <c r="C366" s="300">
        <v>3</v>
      </c>
      <c r="D366" s="300">
        <v>0</v>
      </c>
      <c r="E366" s="300">
        <v>0</v>
      </c>
      <c r="F366" s="300">
        <v>0</v>
      </c>
      <c r="G366" s="300">
        <v>0</v>
      </c>
      <c r="H366" s="300">
        <v>0</v>
      </c>
      <c r="I366" s="89"/>
    </row>
    <row r="367" spans="1:9">
      <c r="A367" s="299" t="s">
        <v>1328</v>
      </c>
      <c r="B367" s="299" t="s">
        <v>1329</v>
      </c>
      <c r="C367" s="300">
        <v>3</v>
      </c>
      <c r="D367" s="300">
        <v>3</v>
      </c>
      <c r="E367" s="300">
        <v>0</v>
      </c>
      <c r="F367" s="300">
        <v>5</v>
      </c>
      <c r="G367" s="300">
        <v>0</v>
      </c>
      <c r="H367" s="300">
        <v>0</v>
      </c>
      <c r="I367" s="89"/>
    </row>
    <row r="368" spans="1:9">
      <c r="A368" s="299" t="s">
        <v>1274</v>
      </c>
      <c r="B368" s="299" t="s">
        <v>1275</v>
      </c>
      <c r="C368" s="300">
        <v>2</v>
      </c>
      <c r="D368" s="300">
        <v>2</v>
      </c>
      <c r="E368" s="300">
        <v>2</v>
      </c>
      <c r="F368" s="300">
        <v>0</v>
      </c>
      <c r="G368" s="300">
        <v>0</v>
      </c>
      <c r="H368" s="300">
        <v>0</v>
      </c>
      <c r="I368" s="89"/>
    </row>
    <row r="369" spans="1:9">
      <c r="A369" s="299" t="s">
        <v>1355</v>
      </c>
      <c r="B369" s="299" t="s">
        <v>1356</v>
      </c>
      <c r="C369" s="300">
        <v>2</v>
      </c>
      <c r="D369" s="300">
        <v>6</v>
      </c>
      <c r="E369" s="300">
        <v>5</v>
      </c>
      <c r="F369" s="300">
        <v>2</v>
      </c>
      <c r="G369" s="300">
        <v>2</v>
      </c>
      <c r="H369" s="300">
        <v>0</v>
      </c>
      <c r="I369" s="89"/>
    </row>
    <row r="370" spans="1:9">
      <c r="A370" s="299" t="s">
        <v>1235</v>
      </c>
      <c r="B370" s="299" t="s">
        <v>1236</v>
      </c>
      <c r="C370" s="300">
        <v>2</v>
      </c>
      <c r="D370" s="300">
        <v>41</v>
      </c>
      <c r="E370" s="300">
        <v>18</v>
      </c>
      <c r="F370" s="300">
        <v>30</v>
      </c>
      <c r="G370" s="300">
        <v>13</v>
      </c>
      <c r="H370" s="300">
        <v>0</v>
      </c>
      <c r="I370" s="89"/>
    </row>
    <row r="371" spans="1:9">
      <c r="A371" s="299" t="s">
        <v>1369</v>
      </c>
      <c r="B371" s="299" t="s">
        <v>1370</v>
      </c>
      <c r="C371" s="300">
        <v>2</v>
      </c>
      <c r="D371" s="300">
        <v>34</v>
      </c>
      <c r="E371" s="300">
        <v>4</v>
      </c>
      <c r="F371" s="300">
        <v>29</v>
      </c>
      <c r="G371" s="300">
        <v>2</v>
      </c>
      <c r="H371" s="300">
        <v>0</v>
      </c>
      <c r="I371" s="89"/>
    </row>
    <row r="372" spans="1:9">
      <c r="A372" s="299" t="s">
        <v>1219</v>
      </c>
      <c r="B372" s="299" t="s">
        <v>1220</v>
      </c>
      <c r="C372" s="300">
        <v>2</v>
      </c>
      <c r="D372" s="300">
        <v>9</v>
      </c>
      <c r="E372" s="300">
        <v>6</v>
      </c>
      <c r="F372" s="300">
        <v>15</v>
      </c>
      <c r="G372" s="300">
        <v>10</v>
      </c>
      <c r="H372" s="300">
        <v>0</v>
      </c>
      <c r="I372" s="89"/>
    </row>
    <row r="373" spans="1:9">
      <c r="A373" s="299" t="s">
        <v>1221</v>
      </c>
      <c r="B373" s="299" t="s">
        <v>1222</v>
      </c>
      <c r="C373" s="300">
        <v>2</v>
      </c>
      <c r="D373" s="300">
        <v>21</v>
      </c>
      <c r="E373" s="300">
        <v>11</v>
      </c>
      <c r="F373" s="300">
        <v>27</v>
      </c>
      <c r="G373" s="300">
        <v>12</v>
      </c>
      <c r="H373" s="300">
        <v>0</v>
      </c>
      <c r="I373" s="89"/>
    </row>
    <row r="374" spans="1:9">
      <c r="A374" s="299" t="s">
        <v>1296</v>
      </c>
      <c r="B374" s="299" t="s">
        <v>1297</v>
      </c>
      <c r="C374" s="300">
        <v>2</v>
      </c>
      <c r="D374" s="300">
        <v>6</v>
      </c>
      <c r="E374" s="300">
        <v>3</v>
      </c>
      <c r="F374" s="300">
        <v>5</v>
      </c>
      <c r="G374" s="300">
        <v>2</v>
      </c>
      <c r="H374" s="300">
        <v>0</v>
      </c>
      <c r="I374" s="89"/>
    </row>
    <row r="375" spans="1:9">
      <c r="A375" s="299" t="s">
        <v>1300</v>
      </c>
      <c r="B375" s="299" t="s">
        <v>1301</v>
      </c>
      <c r="C375" s="300">
        <v>2</v>
      </c>
      <c r="D375" s="300">
        <v>0</v>
      </c>
      <c r="E375" s="300">
        <v>0</v>
      </c>
      <c r="F375" s="300">
        <v>1</v>
      </c>
      <c r="G375" s="300">
        <v>1</v>
      </c>
      <c r="H375" s="300">
        <v>0</v>
      </c>
      <c r="I375" s="89"/>
    </row>
    <row r="376" spans="1:9">
      <c r="A376" s="299" t="s">
        <v>1389</v>
      </c>
      <c r="B376" s="299" t="s">
        <v>1390</v>
      </c>
      <c r="C376" s="300">
        <v>2</v>
      </c>
      <c r="D376" s="300">
        <v>0</v>
      </c>
      <c r="E376" s="300">
        <v>0</v>
      </c>
      <c r="F376" s="300">
        <v>0</v>
      </c>
      <c r="G376" s="300">
        <v>0</v>
      </c>
      <c r="H376" s="300">
        <v>0</v>
      </c>
      <c r="I376" s="89"/>
    </row>
    <row r="377" spans="1:9">
      <c r="A377" s="299" t="s">
        <v>1225</v>
      </c>
      <c r="B377" s="299" t="s">
        <v>1226</v>
      </c>
      <c r="C377" s="300">
        <v>2</v>
      </c>
      <c r="D377" s="300">
        <v>33</v>
      </c>
      <c r="E377" s="300">
        <v>0</v>
      </c>
      <c r="F377" s="300">
        <v>74</v>
      </c>
      <c r="G377" s="300">
        <v>0</v>
      </c>
      <c r="H377" s="300">
        <v>0</v>
      </c>
      <c r="I377" s="89"/>
    </row>
    <row r="378" spans="1:9">
      <c r="A378" s="299" t="s">
        <v>1244</v>
      </c>
      <c r="B378" s="299" t="s">
        <v>1245</v>
      </c>
      <c r="C378" s="300">
        <v>1</v>
      </c>
      <c r="D378" s="300">
        <v>6</v>
      </c>
      <c r="E378" s="300">
        <v>1</v>
      </c>
      <c r="F378" s="300">
        <v>7</v>
      </c>
      <c r="G378" s="300">
        <v>1</v>
      </c>
      <c r="H378" s="300">
        <v>0</v>
      </c>
      <c r="I378" s="89"/>
    </row>
    <row r="379" spans="1:9">
      <c r="A379" s="299" t="s">
        <v>1270</v>
      </c>
      <c r="B379" s="299" t="s">
        <v>1271</v>
      </c>
      <c r="C379" s="300">
        <v>1</v>
      </c>
      <c r="D379" s="300">
        <v>8</v>
      </c>
      <c r="E379" s="300">
        <v>3</v>
      </c>
      <c r="F379" s="300">
        <v>5</v>
      </c>
      <c r="G379" s="300">
        <v>1</v>
      </c>
      <c r="H379" s="300">
        <v>0</v>
      </c>
      <c r="I379" s="89"/>
    </row>
    <row r="380" spans="1:9">
      <c r="A380" s="299" t="s">
        <v>1349</v>
      </c>
      <c r="B380" s="299" t="s">
        <v>1350</v>
      </c>
      <c r="C380" s="300">
        <v>1</v>
      </c>
      <c r="D380" s="300">
        <v>1</v>
      </c>
      <c r="E380" s="300">
        <v>1</v>
      </c>
      <c r="F380" s="300">
        <v>3</v>
      </c>
      <c r="G380" s="300">
        <v>3</v>
      </c>
      <c r="H380" s="300">
        <v>0</v>
      </c>
      <c r="I380" s="89"/>
    </row>
    <row r="381" spans="1:9" ht="25.5">
      <c r="A381" s="299" t="s">
        <v>1314</v>
      </c>
      <c r="B381" s="299" t="s">
        <v>1315</v>
      </c>
      <c r="C381" s="300">
        <v>1</v>
      </c>
      <c r="D381" s="300">
        <v>9</v>
      </c>
      <c r="E381" s="300">
        <v>5</v>
      </c>
      <c r="F381" s="300">
        <v>7</v>
      </c>
      <c r="G381" s="300">
        <v>4</v>
      </c>
      <c r="H381" s="300">
        <v>0</v>
      </c>
      <c r="I381" s="89"/>
    </row>
    <row r="382" spans="1:9">
      <c r="A382" s="299" t="s">
        <v>1280</v>
      </c>
      <c r="B382" s="299" t="s">
        <v>1281</v>
      </c>
      <c r="C382" s="300">
        <v>1</v>
      </c>
      <c r="D382" s="300">
        <v>5</v>
      </c>
      <c r="E382" s="300">
        <v>4</v>
      </c>
      <c r="F382" s="300">
        <v>5</v>
      </c>
      <c r="G382" s="300">
        <v>4</v>
      </c>
      <c r="H382" s="300">
        <v>0</v>
      </c>
      <c r="I382" s="89"/>
    </row>
    <row r="383" spans="1:9">
      <c r="A383" s="299" t="s">
        <v>1282</v>
      </c>
      <c r="B383" s="299" t="s">
        <v>1283</v>
      </c>
      <c r="C383" s="300">
        <v>1</v>
      </c>
      <c r="D383" s="300">
        <v>2</v>
      </c>
      <c r="E383" s="300">
        <v>1</v>
      </c>
      <c r="F383" s="300">
        <v>5</v>
      </c>
      <c r="G383" s="300">
        <v>2</v>
      </c>
      <c r="H383" s="300">
        <v>0</v>
      </c>
      <c r="I383" s="89"/>
    </row>
    <row r="384" spans="1:9">
      <c r="A384" s="299" t="s">
        <v>1290</v>
      </c>
      <c r="B384" s="299" t="s">
        <v>1291</v>
      </c>
      <c r="C384" s="300">
        <v>1</v>
      </c>
      <c r="D384" s="300">
        <v>5</v>
      </c>
      <c r="E384" s="300">
        <v>5</v>
      </c>
      <c r="F384" s="300">
        <v>19</v>
      </c>
      <c r="G384" s="300">
        <v>19</v>
      </c>
      <c r="H384" s="300">
        <v>0</v>
      </c>
      <c r="I384" s="89"/>
    </row>
    <row r="385" spans="1:9">
      <c r="A385" s="299" t="s">
        <v>1294</v>
      </c>
      <c r="B385" s="299" t="s">
        <v>1295</v>
      </c>
      <c r="C385" s="300">
        <v>1</v>
      </c>
      <c r="D385" s="300">
        <v>2</v>
      </c>
      <c r="E385" s="300">
        <v>0</v>
      </c>
      <c r="F385" s="300">
        <v>2</v>
      </c>
      <c r="G385" s="300">
        <v>0</v>
      </c>
      <c r="H385" s="300">
        <v>0</v>
      </c>
      <c r="I385" s="89"/>
    </row>
    <row r="386" spans="1:9">
      <c r="A386" s="299" t="s">
        <v>1379</v>
      </c>
      <c r="B386" s="299" t="s">
        <v>1380</v>
      </c>
      <c r="C386" s="300">
        <v>1</v>
      </c>
      <c r="D386" s="300">
        <v>34</v>
      </c>
      <c r="E386" s="300">
        <v>10</v>
      </c>
      <c r="F386" s="300">
        <v>31</v>
      </c>
      <c r="G386" s="300">
        <v>11</v>
      </c>
      <c r="H386" s="300">
        <v>1</v>
      </c>
      <c r="I386" s="89"/>
    </row>
    <row r="387" spans="1:9">
      <c r="A387" s="299" t="s">
        <v>1298</v>
      </c>
      <c r="B387" s="299" t="s">
        <v>1299</v>
      </c>
      <c r="C387" s="300">
        <v>1</v>
      </c>
      <c r="D387" s="300">
        <v>13</v>
      </c>
      <c r="E387" s="300">
        <v>11</v>
      </c>
      <c r="F387" s="300">
        <v>12</v>
      </c>
      <c r="G387" s="300">
        <v>9</v>
      </c>
      <c r="H387" s="300">
        <v>0</v>
      </c>
      <c r="I387" s="89"/>
    </row>
    <row r="388" spans="1:9">
      <c r="A388" s="299" t="s">
        <v>1262</v>
      </c>
      <c r="B388" s="299" t="s">
        <v>1263</v>
      </c>
      <c r="C388" s="300">
        <v>1</v>
      </c>
      <c r="D388" s="300">
        <v>0</v>
      </c>
      <c r="E388" s="300">
        <v>0</v>
      </c>
      <c r="F388" s="300">
        <v>2</v>
      </c>
      <c r="G388" s="300">
        <v>0</v>
      </c>
      <c r="H388" s="300">
        <v>0</v>
      </c>
      <c r="I388" s="89"/>
    </row>
    <row r="389" spans="1:9">
      <c r="A389" s="299" t="s">
        <v>1391</v>
      </c>
      <c r="B389" s="299" t="s">
        <v>1392</v>
      </c>
      <c r="C389" s="300">
        <v>1</v>
      </c>
      <c r="D389" s="300">
        <v>16</v>
      </c>
      <c r="E389" s="300">
        <v>4</v>
      </c>
      <c r="F389" s="300">
        <v>25</v>
      </c>
      <c r="G389" s="300">
        <v>11</v>
      </c>
      <c r="H389" s="300">
        <v>0</v>
      </c>
    </row>
    <row r="390" spans="1:9">
      <c r="A390" s="299" t="s">
        <v>1209</v>
      </c>
      <c r="B390" s="299" t="s">
        <v>1210</v>
      </c>
      <c r="C390" s="300">
        <v>1</v>
      </c>
      <c r="D390" s="300">
        <v>11</v>
      </c>
      <c r="E390" s="300">
        <v>0</v>
      </c>
      <c r="F390" s="300">
        <v>15</v>
      </c>
      <c r="G390" s="300">
        <v>0</v>
      </c>
      <c r="H390" s="300">
        <v>0</v>
      </c>
    </row>
    <row r="391" spans="1:9">
      <c r="A391" s="299" t="s">
        <v>1399</v>
      </c>
      <c r="B391" s="299" t="s">
        <v>1400</v>
      </c>
      <c r="C391" s="300">
        <v>1</v>
      </c>
      <c r="D391" s="300">
        <v>6</v>
      </c>
      <c r="E391" s="300">
        <v>0</v>
      </c>
      <c r="F391" s="300">
        <v>6</v>
      </c>
      <c r="G391" s="300">
        <v>0</v>
      </c>
      <c r="H391" s="300">
        <v>0</v>
      </c>
    </row>
    <row r="392" spans="1:9">
      <c r="A392" s="299" t="s">
        <v>1419</v>
      </c>
      <c r="B392" s="299" t="s">
        <v>1420</v>
      </c>
      <c r="C392" s="300">
        <v>1</v>
      </c>
      <c r="D392" s="300">
        <v>0</v>
      </c>
      <c r="E392" s="300">
        <v>0</v>
      </c>
      <c r="F392" s="300">
        <v>0</v>
      </c>
      <c r="G392" s="300">
        <v>0</v>
      </c>
      <c r="H392" s="300">
        <v>0</v>
      </c>
    </row>
    <row r="393" spans="1:9">
      <c r="A393" s="299" t="s">
        <v>1330</v>
      </c>
      <c r="B393" s="299" t="s">
        <v>329</v>
      </c>
      <c r="C393" s="300">
        <v>0</v>
      </c>
      <c r="D393" s="300">
        <v>19550</v>
      </c>
      <c r="E393" s="300">
        <v>8475</v>
      </c>
      <c r="F393" s="300">
        <v>23489</v>
      </c>
      <c r="G393" s="300">
        <v>12386</v>
      </c>
      <c r="H393" s="300">
        <v>0</v>
      </c>
    </row>
    <row r="394" spans="1:9">
      <c r="A394" s="299" t="s">
        <v>1331</v>
      </c>
      <c r="B394" s="299" t="s">
        <v>1332</v>
      </c>
      <c r="C394" s="300">
        <v>0</v>
      </c>
      <c r="D394" s="300">
        <v>0</v>
      </c>
      <c r="E394" s="300">
        <v>0</v>
      </c>
      <c r="F394" s="300">
        <v>1</v>
      </c>
      <c r="G394" s="300">
        <v>0</v>
      </c>
      <c r="H394" s="300">
        <v>0</v>
      </c>
    </row>
    <row r="395" spans="1:9">
      <c r="A395" s="299" t="s">
        <v>1333</v>
      </c>
      <c r="B395" s="299" t="s">
        <v>1334</v>
      </c>
      <c r="C395" s="300">
        <v>0</v>
      </c>
      <c r="D395" s="300">
        <v>77</v>
      </c>
      <c r="E395" s="300">
        <v>0</v>
      </c>
      <c r="F395" s="300">
        <v>98</v>
      </c>
      <c r="G395" s="300">
        <v>0</v>
      </c>
      <c r="H395" s="300">
        <v>0</v>
      </c>
    </row>
    <row r="396" spans="1:9">
      <c r="A396" s="299" t="s">
        <v>1335</v>
      </c>
      <c r="B396" s="299" t="s">
        <v>1336</v>
      </c>
      <c r="C396" s="300">
        <v>0</v>
      </c>
      <c r="D396" s="300">
        <v>4</v>
      </c>
      <c r="E396" s="300">
        <v>2</v>
      </c>
      <c r="F396" s="300">
        <v>5</v>
      </c>
      <c r="G396" s="300">
        <v>2</v>
      </c>
      <c r="H396" s="300">
        <v>0</v>
      </c>
    </row>
    <row r="397" spans="1:9">
      <c r="A397" s="299" t="s">
        <v>1337</v>
      </c>
      <c r="B397" s="299" t="s">
        <v>1338</v>
      </c>
      <c r="C397" s="300">
        <v>0</v>
      </c>
      <c r="D397" s="300">
        <v>7</v>
      </c>
      <c r="E397" s="300">
        <v>3</v>
      </c>
      <c r="F397" s="300">
        <v>11</v>
      </c>
      <c r="G397" s="300">
        <v>2</v>
      </c>
      <c r="H397" s="300">
        <v>0</v>
      </c>
    </row>
    <row r="398" spans="1:9">
      <c r="A398" s="299" t="s">
        <v>1339</v>
      </c>
      <c r="B398" s="299" t="s">
        <v>1340</v>
      </c>
      <c r="C398" s="300">
        <v>0</v>
      </c>
      <c r="D398" s="300">
        <v>5</v>
      </c>
      <c r="E398" s="300">
        <v>2</v>
      </c>
      <c r="F398" s="300">
        <v>3</v>
      </c>
      <c r="G398" s="300">
        <v>1</v>
      </c>
      <c r="H398" s="300">
        <v>0</v>
      </c>
    </row>
    <row r="399" spans="1:9">
      <c r="A399" s="299" t="s">
        <v>1310</v>
      </c>
      <c r="B399" s="299" t="s">
        <v>1311</v>
      </c>
      <c r="C399" s="300">
        <v>0</v>
      </c>
      <c r="D399" s="300">
        <v>1</v>
      </c>
      <c r="E399" s="300">
        <v>1</v>
      </c>
      <c r="F399" s="300">
        <v>1</v>
      </c>
      <c r="G399" s="300">
        <v>1</v>
      </c>
      <c r="H399" s="300">
        <v>0</v>
      </c>
    </row>
    <row r="400" spans="1:9">
      <c r="A400" s="299" t="s">
        <v>1227</v>
      </c>
      <c r="B400" s="299" t="s">
        <v>1228</v>
      </c>
      <c r="C400" s="300">
        <v>0</v>
      </c>
      <c r="D400" s="300">
        <v>0</v>
      </c>
      <c r="E400" s="300">
        <v>0</v>
      </c>
      <c r="F400" s="300">
        <v>5</v>
      </c>
      <c r="G400" s="300">
        <v>1</v>
      </c>
      <c r="H400" s="300">
        <v>0</v>
      </c>
    </row>
    <row r="401" spans="1:8">
      <c r="A401" s="299" t="s">
        <v>1343</v>
      </c>
      <c r="B401" s="299" t="s">
        <v>1344</v>
      </c>
      <c r="C401" s="300">
        <v>0</v>
      </c>
      <c r="D401" s="300">
        <v>0</v>
      </c>
      <c r="E401" s="300">
        <v>0</v>
      </c>
      <c r="F401" s="300">
        <v>1</v>
      </c>
      <c r="G401" s="300">
        <v>0</v>
      </c>
      <c r="H401" s="300">
        <v>0</v>
      </c>
    </row>
    <row r="402" spans="1:8">
      <c r="A402" s="299" t="s">
        <v>1421</v>
      </c>
      <c r="B402" s="299" t="s">
        <v>1422</v>
      </c>
      <c r="C402" s="300">
        <v>0</v>
      </c>
      <c r="D402" s="300">
        <v>1</v>
      </c>
      <c r="E402" s="300">
        <v>1</v>
      </c>
      <c r="F402" s="300">
        <v>1</v>
      </c>
      <c r="G402" s="300">
        <v>1</v>
      </c>
      <c r="H402" s="300">
        <v>0</v>
      </c>
    </row>
    <row r="403" spans="1:8">
      <c r="A403" s="299" t="s">
        <v>1177</v>
      </c>
      <c r="B403" s="299" t="s">
        <v>1178</v>
      </c>
      <c r="C403" s="300">
        <v>0</v>
      </c>
      <c r="D403" s="300">
        <v>20</v>
      </c>
      <c r="E403" s="300">
        <v>9</v>
      </c>
      <c r="F403" s="300">
        <v>25</v>
      </c>
      <c r="G403" s="300">
        <v>11</v>
      </c>
      <c r="H403" s="300">
        <v>0</v>
      </c>
    </row>
    <row r="404" spans="1:8">
      <c r="A404" s="299" t="s">
        <v>1345</v>
      </c>
      <c r="B404" s="299" t="s">
        <v>1346</v>
      </c>
      <c r="C404" s="300">
        <v>0</v>
      </c>
      <c r="D404" s="300">
        <v>0</v>
      </c>
      <c r="E404" s="300">
        <v>0</v>
      </c>
      <c r="F404" s="300">
        <v>1</v>
      </c>
      <c r="G404" s="300">
        <v>0</v>
      </c>
      <c r="H404" s="300">
        <v>0</v>
      </c>
    </row>
    <row r="405" spans="1:8">
      <c r="A405" s="299" t="s">
        <v>1312</v>
      </c>
      <c r="B405" s="299" t="s">
        <v>1313</v>
      </c>
      <c r="C405" s="300">
        <v>0</v>
      </c>
      <c r="D405" s="300">
        <v>54</v>
      </c>
      <c r="E405" s="300">
        <v>30</v>
      </c>
      <c r="F405" s="300">
        <v>50</v>
      </c>
      <c r="G405" s="300">
        <v>28</v>
      </c>
      <c r="H405" s="300">
        <v>0</v>
      </c>
    </row>
    <row r="406" spans="1:8">
      <c r="A406" s="299" t="s">
        <v>1347</v>
      </c>
      <c r="B406" s="299" t="s">
        <v>1348</v>
      </c>
      <c r="C406" s="300">
        <v>0</v>
      </c>
      <c r="D406" s="300">
        <v>11</v>
      </c>
      <c r="E406" s="300">
        <v>3</v>
      </c>
      <c r="F406" s="300">
        <v>8</v>
      </c>
      <c r="G406" s="300">
        <v>2</v>
      </c>
      <c r="H406" s="300">
        <v>0</v>
      </c>
    </row>
    <row r="407" spans="1:8">
      <c r="A407" s="299" t="s">
        <v>1938</v>
      </c>
      <c r="B407" s="299" t="s">
        <v>1939</v>
      </c>
      <c r="C407" s="300">
        <v>0</v>
      </c>
      <c r="D407" s="300">
        <v>1</v>
      </c>
      <c r="E407" s="300">
        <v>0</v>
      </c>
      <c r="F407" s="300">
        <v>1</v>
      </c>
      <c r="G407" s="300">
        <v>0</v>
      </c>
      <c r="H407" s="300">
        <v>0</v>
      </c>
    </row>
    <row r="408" spans="1:8">
      <c r="A408" s="299" t="s">
        <v>1351</v>
      </c>
      <c r="B408" s="299" t="s">
        <v>1352</v>
      </c>
      <c r="C408" s="300">
        <v>0</v>
      </c>
      <c r="D408" s="300">
        <v>3</v>
      </c>
      <c r="E408" s="300">
        <v>2</v>
      </c>
      <c r="F408" s="300">
        <v>3</v>
      </c>
      <c r="G408" s="300">
        <v>3</v>
      </c>
      <c r="H408" s="300">
        <v>0</v>
      </c>
    </row>
    <row r="409" spans="1:8">
      <c r="A409" s="299" t="s">
        <v>1316</v>
      </c>
      <c r="B409" s="299" t="s">
        <v>1317</v>
      </c>
      <c r="C409" s="300">
        <v>0</v>
      </c>
      <c r="D409" s="300">
        <v>8</v>
      </c>
      <c r="E409" s="300">
        <v>7</v>
      </c>
      <c r="F409" s="300">
        <v>3</v>
      </c>
      <c r="G409" s="300">
        <v>3</v>
      </c>
      <c r="H409" s="300">
        <v>0</v>
      </c>
    </row>
    <row r="410" spans="1:8">
      <c r="A410" s="299" t="s">
        <v>1231</v>
      </c>
      <c r="B410" s="299" t="s">
        <v>1232</v>
      </c>
      <c r="C410" s="300">
        <v>0</v>
      </c>
      <c r="D410" s="300">
        <v>5</v>
      </c>
      <c r="E410" s="300">
        <v>5</v>
      </c>
      <c r="F410" s="300">
        <v>8</v>
      </c>
      <c r="G410" s="300">
        <v>8</v>
      </c>
      <c r="H410" s="300">
        <v>0</v>
      </c>
    </row>
    <row r="411" spans="1:8">
      <c r="A411" s="299" t="s">
        <v>1353</v>
      </c>
      <c r="B411" s="299" t="s">
        <v>1354</v>
      </c>
      <c r="C411" s="300">
        <v>0</v>
      </c>
      <c r="D411" s="300">
        <v>1</v>
      </c>
      <c r="E411" s="300">
        <v>0</v>
      </c>
      <c r="F411" s="300">
        <v>3</v>
      </c>
      <c r="G411" s="300">
        <v>2</v>
      </c>
      <c r="H411" s="300">
        <v>0</v>
      </c>
    </row>
    <row r="412" spans="1:8">
      <c r="A412" s="299" t="s">
        <v>1278</v>
      </c>
      <c r="B412" s="299" t="s">
        <v>1279</v>
      </c>
      <c r="C412" s="300">
        <v>0</v>
      </c>
      <c r="D412" s="300">
        <v>25</v>
      </c>
      <c r="E412" s="300">
        <v>14</v>
      </c>
      <c r="F412" s="300">
        <v>39</v>
      </c>
      <c r="G412" s="300">
        <v>21</v>
      </c>
      <c r="H412" s="300">
        <v>0</v>
      </c>
    </row>
    <row r="413" spans="1:8">
      <c r="A413" s="299" t="s">
        <v>1318</v>
      </c>
      <c r="B413" s="299" t="s">
        <v>1319</v>
      </c>
      <c r="C413" s="300">
        <v>0</v>
      </c>
      <c r="D413" s="300">
        <v>2</v>
      </c>
      <c r="E413" s="300">
        <v>2</v>
      </c>
      <c r="F413" s="300">
        <v>1</v>
      </c>
      <c r="G413" s="300">
        <v>1</v>
      </c>
      <c r="H413" s="300">
        <v>0</v>
      </c>
    </row>
    <row r="414" spans="1:8">
      <c r="A414" s="299" t="s">
        <v>1357</v>
      </c>
      <c r="B414" s="299" t="s">
        <v>1358</v>
      </c>
      <c r="C414" s="300">
        <v>0</v>
      </c>
      <c r="D414" s="300">
        <v>0</v>
      </c>
      <c r="E414" s="300">
        <v>0</v>
      </c>
      <c r="F414" s="300">
        <v>1</v>
      </c>
      <c r="G414" s="300">
        <v>1</v>
      </c>
      <c r="H414" s="300">
        <v>0</v>
      </c>
    </row>
    <row r="415" spans="1:8">
      <c r="A415" s="299" t="s">
        <v>1359</v>
      </c>
      <c r="B415" s="299" t="s">
        <v>1360</v>
      </c>
      <c r="C415" s="300">
        <v>0</v>
      </c>
      <c r="D415" s="300">
        <v>286</v>
      </c>
      <c r="E415" s="300">
        <v>143</v>
      </c>
      <c r="F415" s="300">
        <v>381</v>
      </c>
      <c r="G415" s="300">
        <v>206</v>
      </c>
      <c r="H415" s="300">
        <v>0</v>
      </c>
    </row>
    <row r="416" spans="1:8">
      <c r="A416" s="299" t="s">
        <v>1361</v>
      </c>
      <c r="B416" s="299" t="s">
        <v>1362</v>
      </c>
      <c r="C416" s="300">
        <v>0</v>
      </c>
      <c r="D416" s="300">
        <v>0</v>
      </c>
      <c r="E416" s="300">
        <v>0</v>
      </c>
      <c r="F416" s="300">
        <v>4</v>
      </c>
      <c r="G416" s="300">
        <v>2</v>
      </c>
      <c r="H416" s="300">
        <v>0</v>
      </c>
    </row>
    <row r="417" spans="1:8">
      <c r="A417" s="299" t="s">
        <v>1363</v>
      </c>
      <c r="B417" s="299" t="s">
        <v>1364</v>
      </c>
      <c r="C417" s="300">
        <v>0</v>
      </c>
      <c r="D417" s="300">
        <v>43</v>
      </c>
      <c r="E417" s="300">
        <v>31</v>
      </c>
      <c r="F417" s="300">
        <v>22</v>
      </c>
      <c r="G417" s="300">
        <v>16</v>
      </c>
      <c r="H417" s="300">
        <v>0</v>
      </c>
    </row>
    <row r="418" spans="1:8">
      <c r="A418" s="299" t="s">
        <v>1284</v>
      </c>
      <c r="B418" s="299" t="s">
        <v>1285</v>
      </c>
      <c r="C418" s="300">
        <v>0</v>
      </c>
      <c r="D418" s="300">
        <v>1</v>
      </c>
      <c r="E418" s="300">
        <v>1</v>
      </c>
      <c r="F418" s="300">
        <v>1</v>
      </c>
      <c r="G418" s="300">
        <v>0</v>
      </c>
      <c r="H418" s="300">
        <v>0</v>
      </c>
    </row>
    <row r="419" spans="1:8">
      <c r="A419" s="299" t="s">
        <v>1286</v>
      </c>
      <c r="B419" s="299" t="s">
        <v>1287</v>
      </c>
      <c r="C419" s="300">
        <v>0</v>
      </c>
      <c r="D419" s="300">
        <v>9</v>
      </c>
      <c r="E419" s="300">
        <v>1</v>
      </c>
      <c r="F419" s="300">
        <v>18</v>
      </c>
      <c r="G419" s="300">
        <v>4</v>
      </c>
      <c r="H419" s="300">
        <v>0</v>
      </c>
    </row>
    <row r="420" spans="1:8">
      <c r="A420" s="299" t="s">
        <v>1365</v>
      </c>
      <c r="B420" s="299" t="s">
        <v>1366</v>
      </c>
      <c r="C420" s="300">
        <v>0</v>
      </c>
      <c r="D420" s="300">
        <v>1</v>
      </c>
      <c r="E420" s="300">
        <v>1</v>
      </c>
      <c r="F420" s="300">
        <v>3</v>
      </c>
      <c r="G420" s="300">
        <v>2</v>
      </c>
      <c r="H420" s="300">
        <v>0</v>
      </c>
    </row>
    <row r="421" spans="1:8">
      <c r="A421" s="299" t="s">
        <v>1367</v>
      </c>
      <c r="B421" s="299" t="s">
        <v>1368</v>
      </c>
      <c r="C421" s="300">
        <v>0</v>
      </c>
      <c r="D421" s="300">
        <v>0</v>
      </c>
      <c r="E421" s="300">
        <v>0</v>
      </c>
      <c r="F421" s="300">
        <v>1</v>
      </c>
      <c r="G421" s="300">
        <v>0</v>
      </c>
      <c r="H421" s="300">
        <v>0</v>
      </c>
    </row>
    <row r="422" spans="1:8">
      <c r="A422" s="299" t="s">
        <v>1322</v>
      </c>
      <c r="B422" s="299" t="s">
        <v>1323</v>
      </c>
      <c r="C422" s="300">
        <v>0</v>
      </c>
      <c r="D422" s="300">
        <v>17</v>
      </c>
      <c r="E422" s="300">
        <v>5</v>
      </c>
      <c r="F422" s="300">
        <v>16</v>
      </c>
      <c r="G422" s="300">
        <v>5</v>
      </c>
      <c r="H422" s="300">
        <v>0</v>
      </c>
    </row>
    <row r="423" spans="1:8">
      <c r="A423" s="299" t="s">
        <v>1373</v>
      </c>
      <c r="B423" s="299" t="s">
        <v>1374</v>
      </c>
      <c r="C423" s="300">
        <v>0</v>
      </c>
      <c r="D423" s="300">
        <v>1</v>
      </c>
      <c r="E423" s="300">
        <v>0</v>
      </c>
      <c r="F423" s="300">
        <v>5</v>
      </c>
      <c r="G423" s="300">
        <v>0</v>
      </c>
      <c r="H423" s="300">
        <v>0</v>
      </c>
    </row>
    <row r="424" spans="1:8">
      <c r="A424" s="299" t="s">
        <v>1375</v>
      </c>
      <c r="B424" s="299" t="s">
        <v>1376</v>
      </c>
      <c r="C424" s="300">
        <v>0</v>
      </c>
      <c r="D424" s="300">
        <v>14</v>
      </c>
      <c r="E424" s="300">
        <v>7</v>
      </c>
      <c r="F424" s="300">
        <v>22</v>
      </c>
      <c r="G424" s="300">
        <v>9</v>
      </c>
      <c r="H424" s="300">
        <v>0</v>
      </c>
    </row>
    <row r="425" spans="1:8">
      <c r="A425" s="299" t="s">
        <v>1324</v>
      </c>
      <c r="B425" s="299" t="s">
        <v>1325</v>
      </c>
      <c r="C425" s="300">
        <v>0</v>
      </c>
      <c r="D425" s="300">
        <v>0</v>
      </c>
      <c r="E425" s="300">
        <v>0</v>
      </c>
      <c r="F425" s="300">
        <v>1</v>
      </c>
      <c r="G425" s="300">
        <v>1</v>
      </c>
      <c r="H425" s="300">
        <v>0</v>
      </c>
    </row>
    <row r="426" spans="1:8">
      <c r="A426" s="299" t="s">
        <v>1292</v>
      </c>
      <c r="B426" s="299" t="s">
        <v>1293</v>
      </c>
      <c r="C426" s="300">
        <v>0</v>
      </c>
      <c r="D426" s="300">
        <v>25</v>
      </c>
      <c r="E426" s="300">
        <v>4</v>
      </c>
      <c r="F426" s="300">
        <v>45</v>
      </c>
      <c r="G426" s="300">
        <v>6</v>
      </c>
      <c r="H426" s="300">
        <v>0</v>
      </c>
    </row>
    <row r="427" spans="1:8">
      <c r="A427" s="299" t="s">
        <v>1377</v>
      </c>
      <c r="B427" s="299" t="s">
        <v>1378</v>
      </c>
      <c r="C427" s="300">
        <v>0</v>
      </c>
      <c r="D427" s="300">
        <v>8</v>
      </c>
      <c r="E427" s="300">
        <v>1</v>
      </c>
      <c r="F427" s="300">
        <v>6</v>
      </c>
      <c r="G427" s="300">
        <v>0</v>
      </c>
      <c r="H427" s="300">
        <v>0</v>
      </c>
    </row>
    <row r="428" spans="1:8" ht="25.5">
      <c r="A428" s="299" t="s">
        <v>1254</v>
      </c>
      <c r="B428" s="299" t="s">
        <v>1255</v>
      </c>
      <c r="C428" s="300">
        <v>0</v>
      </c>
      <c r="D428" s="300">
        <v>6</v>
      </c>
      <c r="E428" s="300">
        <v>3</v>
      </c>
      <c r="F428" s="300">
        <v>14</v>
      </c>
      <c r="G428" s="300">
        <v>7</v>
      </c>
      <c r="H428" s="300">
        <v>0</v>
      </c>
    </row>
    <row r="429" spans="1:8">
      <c r="A429" s="299" t="s">
        <v>1383</v>
      </c>
      <c r="B429" s="299" t="s">
        <v>1384</v>
      </c>
      <c r="C429" s="300">
        <v>0</v>
      </c>
      <c r="D429" s="300">
        <v>1</v>
      </c>
      <c r="E429" s="300">
        <v>1</v>
      </c>
      <c r="F429" s="300">
        <v>1</v>
      </c>
      <c r="G429" s="300">
        <v>1</v>
      </c>
      <c r="H429" s="300">
        <v>0</v>
      </c>
    </row>
    <row r="430" spans="1:8">
      <c r="A430" s="299" t="s">
        <v>1207</v>
      </c>
      <c r="B430" s="299" t="s">
        <v>1208</v>
      </c>
      <c r="C430" s="300">
        <v>0</v>
      </c>
      <c r="D430" s="300">
        <v>8</v>
      </c>
      <c r="E430" s="300">
        <v>1</v>
      </c>
      <c r="F430" s="300">
        <v>3</v>
      </c>
      <c r="G430" s="300">
        <v>0</v>
      </c>
      <c r="H430" s="300">
        <v>0</v>
      </c>
    </row>
    <row r="431" spans="1:8">
      <c r="A431" s="299" t="s">
        <v>943</v>
      </c>
      <c r="B431" s="299" t="s">
        <v>944</v>
      </c>
      <c r="C431" s="300">
        <v>0</v>
      </c>
      <c r="D431" s="300">
        <v>175</v>
      </c>
      <c r="E431" s="300">
        <v>92</v>
      </c>
      <c r="F431" s="300">
        <v>396</v>
      </c>
      <c r="G431" s="300">
        <v>218</v>
      </c>
      <c r="H431" s="300">
        <v>0</v>
      </c>
    </row>
    <row r="432" spans="1:8">
      <c r="A432" s="299" t="s">
        <v>1387</v>
      </c>
      <c r="B432" s="299" t="s">
        <v>1388</v>
      </c>
      <c r="C432" s="300">
        <v>0</v>
      </c>
      <c r="D432" s="300">
        <v>23</v>
      </c>
      <c r="E432" s="300">
        <v>14</v>
      </c>
      <c r="F432" s="300">
        <v>57</v>
      </c>
      <c r="G432" s="300">
        <v>29</v>
      </c>
      <c r="H432" s="300">
        <v>0</v>
      </c>
    </row>
    <row r="433" spans="1:8">
      <c r="A433" s="299" t="s">
        <v>1393</v>
      </c>
      <c r="B433" s="299" t="s">
        <v>1394</v>
      </c>
      <c r="C433" s="300">
        <v>0</v>
      </c>
      <c r="D433" s="300">
        <v>0</v>
      </c>
      <c r="E433" s="300">
        <v>0</v>
      </c>
      <c r="F433" s="300">
        <v>1</v>
      </c>
      <c r="G433" s="300">
        <v>0</v>
      </c>
      <c r="H433" s="300">
        <v>0</v>
      </c>
    </row>
    <row r="434" spans="1:8">
      <c r="A434" s="299" t="s">
        <v>1395</v>
      </c>
      <c r="B434" s="299" t="s">
        <v>1396</v>
      </c>
      <c r="C434" s="300">
        <v>0</v>
      </c>
      <c r="D434" s="300">
        <v>2</v>
      </c>
      <c r="E434" s="300">
        <v>0</v>
      </c>
      <c r="F434" s="300">
        <v>1</v>
      </c>
      <c r="G434" s="300">
        <v>0</v>
      </c>
      <c r="H434" s="300">
        <v>0</v>
      </c>
    </row>
    <row r="435" spans="1:8">
      <c r="A435" s="299" t="s">
        <v>1397</v>
      </c>
      <c r="B435" s="299" t="s">
        <v>1398</v>
      </c>
      <c r="C435" s="300">
        <v>0</v>
      </c>
      <c r="D435" s="300">
        <v>4</v>
      </c>
      <c r="E435" s="300">
        <v>2</v>
      </c>
      <c r="F435" s="300">
        <v>9</v>
      </c>
      <c r="G435" s="300">
        <v>7</v>
      </c>
      <c r="H435" s="300">
        <v>0</v>
      </c>
    </row>
    <row r="436" spans="1:8" ht="25.5">
      <c r="A436" s="299" t="s">
        <v>1003</v>
      </c>
      <c r="B436" s="299" t="s">
        <v>1004</v>
      </c>
      <c r="C436" s="300">
        <v>0</v>
      </c>
      <c r="D436" s="300">
        <v>80</v>
      </c>
      <c r="E436" s="300">
        <v>42</v>
      </c>
      <c r="F436" s="300">
        <v>166</v>
      </c>
      <c r="G436" s="300">
        <v>95</v>
      </c>
      <c r="H436" s="300">
        <v>0</v>
      </c>
    </row>
    <row r="437" spans="1:8">
      <c r="A437" s="299" t="s">
        <v>1326</v>
      </c>
      <c r="B437" s="299" t="s">
        <v>1327</v>
      </c>
      <c r="C437" s="300">
        <v>0</v>
      </c>
      <c r="D437" s="300">
        <v>4</v>
      </c>
      <c r="E437" s="300">
        <v>2</v>
      </c>
      <c r="F437" s="300">
        <v>7</v>
      </c>
      <c r="G437" s="300">
        <v>3</v>
      </c>
      <c r="H437" s="300">
        <v>0</v>
      </c>
    </row>
    <row r="438" spans="1:8" ht="25.5">
      <c r="A438" s="299" t="s">
        <v>1306</v>
      </c>
      <c r="B438" s="299" t="s">
        <v>1403</v>
      </c>
      <c r="C438" s="300">
        <v>0</v>
      </c>
      <c r="D438" s="300">
        <v>2</v>
      </c>
      <c r="E438" s="300">
        <v>0</v>
      </c>
      <c r="F438" s="300">
        <v>2</v>
      </c>
      <c r="G438" s="300">
        <v>0</v>
      </c>
      <c r="H438" s="300">
        <v>0</v>
      </c>
    </row>
    <row r="439" spans="1:8" ht="25.5">
      <c r="A439" s="299" t="s">
        <v>1217</v>
      </c>
      <c r="B439" s="299" t="s">
        <v>1218</v>
      </c>
      <c r="C439" s="300">
        <v>0</v>
      </c>
      <c r="D439" s="300">
        <v>5</v>
      </c>
      <c r="E439" s="300">
        <v>0</v>
      </c>
      <c r="F439" s="300">
        <v>6</v>
      </c>
      <c r="G439" s="300">
        <v>0</v>
      </c>
      <c r="H439" s="300">
        <v>0</v>
      </c>
    </row>
    <row r="440" spans="1:8">
      <c r="A440" s="299" t="s">
        <v>1406</v>
      </c>
      <c r="B440" s="299" t="s">
        <v>1407</v>
      </c>
      <c r="C440" s="300">
        <v>0</v>
      </c>
      <c r="D440" s="300">
        <v>2</v>
      </c>
      <c r="E440" s="300">
        <v>0</v>
      </c>
      <c r="F440" s="300">
        <v>13</v>
      </c>
      <c r="G440" s="300">
        <v>1</v>
      </c>
      <c r="H440" s="300">
        <v>0</v>
      </c>
    </row>
    <row r="441" spans="1:8" ht="25.5">
      <c r="A441" s="299" t="s">
        <v>1408</v>
      </c>
      <c r="B441" s="299" t="s">
        <v>1409</v>
      </c>
      <c r="C441" s="300">
        <v>0</v>
      </c>
      <c r="D441" s="300">
        <v>6</v>
      </c>
      <c r="E441" s="300">
        <v>3</v>
      </c>
      <c r="F441" s="300">
        <v>23</v>
      </c>
      <c r="G441" s="300">
        <v>9</v>
      </c>
      <c r="H441" s="300">
        <v>0</v>
      </c>
    </row>
  </sheetData>
  <mergeCells count="6">
    <mergeCell ref="A1:H1"/>
    <mergeCell ref="A2:H2"/>
    <mergeCell ref="A3:A4"/>
    <mergeCell ref="B3:B4"/>
    <mergeCell ref="F3:H3"/>
    <mergeCell ref="C3:E3"/>
  </mergeCells>
  <printOptions horizontalCentered="1" verticalCentered="1"/>
  <pageMargins left="0.78740157480314965" right="0.39370078740157483" top="0.59055118110236227" bottom="0.59055118110236227" header="0" footer="0"/>
  <pageSetup paperSize="9" scale="56" orientation="portrait" r:id="rId1"/>
  <headerFooter alignWithMargins="0"/>
  <rowBreaks count="8" manualBreakCount="8">
    <brk id="51" max="16383" man="1"/>
    <brk id="102" max="16383" man="1"/>
    <brk id="151" max="16383" man="1"/>
    <brk id="203" max="16383" man="1"/>
    <brk id="255" max="16383" man="1"/>
    <brk id="305" max="16383" man="1"/>
    <brk id="356" max="16383" man="1"/>
    <brk id="398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view="pageBreakPreview" zoomScale="75" zoomScaleNormal="70" workbookViewId="0">
      <pane xSplit="2" ySplit="7" topLeftCell="C50" activePane="bottomRight" state="frozen"/>
      <selection activeCell="S16" sqref="S16"/>
      <selection pane="topRight" activeCell="S16" sqref="S16"/>
      <selection pane="bottomLeft" activeCell="S16" sqref="S16"/>
      <selection pane="bottomRight" activeCell="S16" sqref="S16"/>
    </sheetView>
  </sheetViews>
  <sheetFormatPr defaultRowHeight="12.75"/>
  <cols>
    <col min="1" max="1" width="4" style="301" customWidth="1"/>
    <col min="2" max="2" width="24.7109375" style="301" customWidth="1"/>
    <col min="3" max="3" width="14.140625" style="301" customWidth="1"/>
    <col min="4" max="4" width="15.7109375" style="301" customWidth="1"/>
    <col min="5" max="5" width="17.85546875" style="301" customWidth="1"/>
    <col min="6" max="6" width="15.85546875" style="301" customWidth="1"/>
    <col min="7" max="7" width="17.85546875" style="301" customWidth="1"/>
    <col min="8" max="8" width="15.28515625" style="301" customWidth="1"/>
    <col min="9" max="9" width="13.140625" style="301" customWidth="1"/>
    <col min="10" max="10" width="14.7109375" style="301" customWidth="1"/>
    <col min="11" max="11" width="16.28515625" style="301" customWidth="1"/>
    <col min="12" max="12" width="16" style="301" customWidth="1"/>
    <col min="13" max="13" width="13.140625" style="301" customWidth="1"/>
    <col min="14" max="256" width="9.140625" style="301"/>
    <col min="257" max="257" width="4" style="301" customWidth="1"/>
    <col min="258" max="258" width="24.7109375" style="301" customWidth="1"/>
    <col min="259" max="259" width="14.140625" style="301" customWidth="1"/>
    <col min="260" max="260" width="15.7109375" style="301" customWidth="1"/>
    <col min="261" max="261" width="17.85546875" style="301" customWidth="1"/>
    <col min="262" max="262" width="15.85546875" style="301" customWidth="1"/>
    <col min="263" max="263" width="17.85546875" style="301" customWidth="1"/>
    <col min="264" max="264" width="15.28515625" style="301" customWidth="1"/>
    <col min="265" max="265" width="13.140625" style="301" customWidth="1"/>
    <col min="266" max="266" width="14.7109375" style="301" customWidth="1"/>
    <col min="267" max="267" width="16.28515625" style="301" customWidth="1"/>
    <col min="268" max="268" width="16" style="301" customWidth="1"/>
    <col min="269" max="269" width="13.140625" style="301" customWidth="1"/>
    <col min="270" max="512" width="9.140625" style="301"/>
    <col min="513" max="513" width="4" style="301" customWidth="1"/>
    <col min="514" max="514" width="24.7109375" style="301" customWidth="1"/>
    <col min="515" max="515" width="14.140625" style="301" customWidth="1"/>
    <col min="516" max="516" width="15.7109375" style="301" customWidth="1"/>
    <col min="517" max="517" width="17.85546875" style="301" customWidth="1"/>
    <col min="518" max="518" width="15.85546875" style="301" customWidth="1"/>
    <col min="519" max="519" width="17.85546875" style="301" customWidth="1"/>
    <col min="520" max="520" width="15.28515625" style="301" customWidth="1"/>
    <col min="521" max="521" width="13.140625" style="301" customWidth="1"/>
    <col min="522" max="522" width="14.7109375" style="301" customWidth="1"/>
    <col min="523" max="523" width="16.28515625" style="301" customWidth="1"/>
    <col min="524" max="524" width="16" style="301" customWidth="1"/>
    <col min="525" max="525" width="13.140625" style="301" customWidth="1"/>
    <col min="526" max="768" width="9.140625" style="301"/>
    <col min="769" max="769" width="4" style="301" customWidth="1"/>
    <col min="770" max="770" width="24.7109375" style="301" customWidth="1"/>
    <col min="771" max="771" width="14.140625" style="301" customWidth="1"/>
    <col min="772" max="772" width="15.7109375" style="301" customWidth="1"/>
    <col min="773" max="773" width="17.85546875" style="301" customWidth="1"/>
    <col min="774" max="774" width="15.85546875" style="301" customWidth="1"/>
    <col min="775" max="775" width="17.85546875" style="301" customWidth="1"/>
    <col min="776" max="776" width="15.28515625" style="301" customWidth="1"/>
    <col min="777" max="777" width="13.140625" style="301" customWidth="1"/>
    <col min="778" max="778" width="14.7109375" style="301" customWidth="1"/>
    <col min="779" max="779" width="16.28515625" style="301" customWidth="1"/>
    <col min="780" max="780" width="16" style="301" customWidth="1"/>
    <col min="781" max="781" width="13.140625" style="301" customWidth="1"/>
    <col min="782" max="1024" width="9.140625" style="301"/>
    <col min="1025" max="1025" width="4" style="301" customWidth="1"/>
    <col min="1026" max="1026" width="24.7109375" style="301" customWidth="1"/>
    <col min="1027" max="1027" width="14.140625" style="301" customWidth="1"/>
    <col min="1028" max="1028" width="15.7109375" style="301" customWidth="1"/>
    <col min="1029" max="1029" width="17.85546875" style="301" customWidth="1"/>
    <col min="1030" max="1030" width="15.85546875" style="301" customWidth="1"/>
    <col min="1031" max="1031" width="17.85546875" style="301" customWidth="1"/>
    <col min="1032" max="1032" width="15.28515625" style="301" customWidth="1"/>
    <col min="1033" max="1033" width="13.140625" style="301" customWidth="1"/>
    <col min="1034" max="1034" width="14.7109375" style="301" customWidth="1"/>
    <col min="1035" max="1035" width="16.28515625" style="301" customWidth="1"/>
    <col min="1036" max="1036" width="16" style="301" customWidth="1"/>
    <col min="1037" max="1037" width="13.140625" style="301" customWidth="1"/>
    <col min="1038" max="1280" width="9.140625" style="301"/>
    <col min="1281" max="1281" width="4" style="301" customWidth="1"/>
    <col min="1282" max="1282" width="24.7109375" style="301" customWidth="1"/>
    <col min="1283" max="1283" width="14.140625" style="301" customWidth="1"/>
    <col min="1284" max="1284" width="15.7109375" style="301" customWidth="1"/>
    <col min="1285" max="1285" width="17.85546875" style="301" customWidth="1"/>
    <col min="1286" max="1286" width="15.85546875" style="301" customWidth="1"/>
    <col min="1287" max="1287" width="17.85546875" style="301" customWidth="1"/>
    <col min="1288" max="1288" width="15.28515625" style="301" customWidth="1"/>
    <col min="1289" max="1289" width="13.140625" style="301" customWidth="1"/>
    <col min="1290" max="1290" width="14.7109375" style="301" customWidth="1"/>
    <col min="1291" max="1291" width="16.28515625" style="301" customWidth="1"/>
    <col min="1292" max="1292" width="16" style="301" customWidth="1"/>
    <col min="1293" max="1293" width="13.140625" style="301" customWidth="1"/>
    <col min="1294" max="1536" width="9.140625" style="301"/>
    <col min="1537" max="1537" width="4" style="301" customWidth="1"/>
    <col min="1538" max="1538" width="24.7109375" style="301" customWidth="1"/>
    <col min="1539" max="1539" width="14.140625" style="301" customWidth="1"/>
    <col min="1540" max="1540" width="15.7109375" style="301" customWidth="1"/>
    <col min="1541" max="1541" width="17.85546875" style="301" customWidth="1"/>
    <col min="1542" max="1542" width="15.85546875" style="301" customWidth="1"/>
    <col min="1543" max="1543" width="17.85546875" style="301" customWidth="1"/>
    <col min="1544" max="1544" width="15.28515625" style="301" customWidth="1"/>
    <col min="1545" max="1545" width="13.140625" style="301" customWidth="1"/>
    <col min="1546" max="1546" width="14.7109375" style="301" customWidth="1"/>
    <col min="1547" max="1547" width="16.28515625" style="301" customWidth="1"/>
    <col min="1548" max="1548" width="16" style="301" customWidth="1"/>
    <col min="1549" max="1549" width="13.140625" style="301" customWidth="1"/>
    <col min="1550" max="1792" width="9.140625" style="301"/>
    <col min="1793" max="1793" width="4" style="301" customWidth="1"/>
    <col min="1794" max="1794" width="24.7109375" style="301" customWidth="1"/>
    <col min="1795" max="1795" width="14.140625" style="301" customWidth="1"/>
    <col min="1796" max="1796" width="15.7109375" style="301" customWidth="1"/>
    <col min="1797" max="1797" width="17.85546875" style="301" customWidth="1"/>
    <col min="1798" max="1798" width="15.85546875" style="301" customWidth="1"/>
    <col min="1799" max="1799" width="17.85546875" style="301" customWidth="1"/>
    <col min="1800" max="1800" width="15.28515625" style="301" customWidth="1"/>
    <col min="1801" max="1801" width="13.140625" style="301" customWidth="1"/>
    <col min="1802" max="1802" width="14.7109375" style="301" customWidth="1"/>
    <col min="1803" max="1803" width="16.28515625" style="301" customWidth="1"/>
    <col min="1804" max="1804" width="16" style="301" customWidth="1"/>
    <col min="1805" max="1805" width="13.140625" style="301" customWidth="1"/>
    <col min="1806" max="2048" width="9.140625" style="301"/>
    <col min="2049" max="2049" width="4" style="301" customWidth="1"/>
    <col min="2050" max="2050" width="24.7109375" style="301" customWidth="1"/>
    <col min="2051" max="2051" width="14.140625" style="301" customWidth="1"/>
    <col min="2052" max="2052" width="15.7109375" style="301" customWidth="1"/>
    <col min="2053" max="2053" width="17.85546875" style="301" customWidth="1"/>
    <col min="2054" max="2054" width="15.85546875" style="301" customWidth="1"/>
    <col min="2055" max="2055" width="17.85546875" style="301" customWidth="1"/>
    <col min="2056" max="2056" width="15.28515625" style="301" customWidth="1"/>
    <col min="2057" max="2057" width="13.140625" style="301" customWidth="1"/>
    <col min="2058" max="2058" width="14.7109375" style="301" customWidth="1"/>
    <col min="2059" max="2059" width="16.28515625" style="301" customWidth="1"/>
    <col min="2060" max="2060" width="16" style="301" customWidth="1"/>
    <col min="2061" max="2061" width="13.140625" style="301" customWidth="1"/>
    <col min="2062" max="2304" width="9.140625" style="301"/>
    <col min="2305" max="2305" width="4" style="301" customWidth="1"/>
    <col min="2306" max="2306" width="24.7109375" style="301" customWidth="1"/>
    <col min="2307" max="2307" width="14.140625" style="301" customWidth="1"/>
    <col min="2308" max="2308" width="15.7109375" style="301" customWidth="1"/>
    <col min="2309" max="2309" width="17.85546875" style="301" customWidth="1"/>
    <col min="2310" max="2310" width="15.85546875" style="301" customWidth="1"/>
    <col min="2311" max="2311" width="17.85546875" style="301" customWidth="1"/>
    <col min="2312" max="2312" width="15.28515625" style="301" customWidth="1"/>
    <col min="2313" max="2313" width="13.140625" style="301" customWidth="1"/>
    <col min="2314" max="2314" width="14.7109375" style="301" customWidth="1"/>
    <col min="2315" max="2315" width="16.28515625" style="301" customWidth="1"/>
    <col min="2316" max="2316" width="16" style="301" customWidth="1"/>
    <col min="2317" max="2317" width="13.140625" style="301" customWidth="1"/>
    <col min="2318" max="2560" width="9.140625" style="301"/>
    <col min="2561" max="2561" width="4" style="301" customWidth="1"/>
    <col min="2562" max="2562" width="24.7109375" style="301" customWidth="1"/>
    <col min="2563" max="2563" width="14.140625" style="301" customWidth="1"/>
    <col min="2564" max="2564" width="15.7109375" style="301" customWidth="1"/>
    <col min="2565" max="2565" width="17.85546875" style="301" customWidth="1"/>
    <col min="2566" max="2566" width="15.85546875" style="301" customWidth="1"/>
    <col min="2567" max="2567" width="17.85546875" style="301" customWidth="1"/>
    <col min="2568" max="2568" width="15.28515625" style="301" customWidth="1"/>
    <col min="2569" max="2569" width="13.140625" style="301" customWidth="1"/>
    <col min="2570" max="2570" width="14.7109375" style="301" customWidth="1"/>
    <col min="2571" max="2571" width="16.28515625" style="301" customWidth="1"/>
    <col min="2572" max="2572" width="16" style="301" customWidth="1"/>
    <col min="2573" max="2573" width="13.140625" style="301" customWidth="1"/>
    <col min="2574" max="2816" width="9.140625" style="301"/>
    <col min="2817" max="2817" width="4" style="301" customWidth="1"/>
    <col min="2818" max="2818" width="24.7109375" style="301" customWidth="1"/>
    <col min="2819" max="2819" width="14.140625" style="301" customWidth="1"/>
    <col min="2820" max="2820" width="15.7109375" style="301" customWidth="1"/>
    <col min="2821" max="2821" width="17.85546875" style="301" customWidth="1"/>
    <col min="2822" max="2822" width="15.85546875" style="301" customWidth="1"/>
    <col min="2823" max="2823" width="17.85546875" style="301" customWidth="1"/>
    <col min="2824" max="2824" width="15.28515625" style="301" customWidth="1"/>
    <col min="2825" max="2825" width="13.140625" style="301" customWidth="1"/>
    <col min="2826" max="2826" width="14.7109375" style="301" customWidth="1"/>
    <col min="2827" max="2827" width="16.28515625" style="301" customWidth="1"/>
    <col min="2828" max="2828" width="16" style="301" customWidth="1"/>
    <col min="2829" max="2829" width="13.140625" style="301" customWidth="1"/>
    <col min="2830" max="3072" width="9.140625" style="301"/>
    <col min="3073" max="3073" width="4" style="301" customWidth="1"/>
    <col min="3074" max="3074" width="24.7109375" style="301" customWidth="1"/>
    <col min="3075" max="3075" width="14.140625" style="301" customWidth="1"/>
    <col min="3076" max="3076" width="15.7109375" style="301" customWidth="1"/>
    <col min="3077" max="3077" width="17.85546875" style="301" customWidth="1"/>
    <col min="3078" max="3078" width="15.85546875" style="301" customWidth="1"/>
    <col min="3079" max="3079" width="17.85546875" style="301" customWidth="1"/>
    <col min="3080" max="3080" width="15.28515625" style="301" customWidth="1"/>
    <col min="3081" max="3081" width="13.140625" style="301" customWidth="1"/>
    <col min="3082" max="3082" width="14.7109375" style="301" customWidth="1"/>
    <col min="3083" max="3083" width="16.28515625" style="301" customWidth="1"/>
    <col min="3084" max="3084" width="16" style="301" customWidth="1"/>
    <col min="3085" max="3085" width="13.140625" style="301" customWidth="1"/>
    <col min="3086" max="3328" width="9.140625" style="301"/>
    <col min="3329" max="3329" width="4" style="301" customWidth="1"/>
    <col min="3330" max="3330" width="24.7109375" style="301" customWidth="1"/>
    <col min="3331" max="3331" width="14.140625" style="301" customWidth="1"/>
    <col min="3332" max="3332" width="15.7109375" style="301" customWidth="1"/>
    <col min="3333" max="3333" width="17.85546875" style="301" customWidth="1"/>
    <col min="3334" max="3334" width="15.85546875" style="301" customWidth="1"/>
    <col min="3335" max="3335" width="17.85546875" style="301" customWidth="1"/>
    <col min="3336" max="3336" width="15.28515625" style="301" customWidth="1"/>
    <col min="3337" max="3337" width="13.140625" style="301" customWidth="1"/>
    <col min="3338" max="3338" width="14.7109375" style="301" customWidth="1"/>
    <col min="3339" max="3339" width="16.28515625" style="301" customWidth="1"/>
    <col min="3340" max="3340" width="16" style="301" customWidth="1"/>
    <col min="3341" max="3341" width="13.140625" style="301" customWidth="1"/>
    <col min="3342" max="3584" width="9.140625" style="301"/>
    <col min="3585" max="3585" width="4" style="301" customWidth="1"/>
    <col min="3586" max="3586" width="24.7109375" style="301" customWidth="1"/>
    <col min="3587" max="3587" width="14.140625" style="301" customWidth="1"/>
    <col min="3588" max="3588" width="15.7109375" style="301" customWidth="1"/>
    <col min="3589" max="3589" width="17.85546875" style="301" customWidth="1"/>
    <col min="3590" max="3590" width="15.85546875" style="301" customWidth="1"/>
    <col min="3591" max="3591" width="17.85546875" style="301" customWidth="1"/>
    <col min="3592" max="3592" width="15.28515625" style="301" customWidth="1"/>
    <col min="3593" max="3593" width="13.140625" style="301" customWidth="1"/>
    <col min="3594" max="3594" width="14.7109375" style="301" customWidth="1"/>
    <col min="3595" max="3595" width="16.28515625" style="301" customWidth="1"/>
    <col min="3596" max="3596" width="16" style="301" customWidth="1"/>
    <col min="3597" max="3597" width="13.140625" style="301" customWidth="1"/>
    <col min="3598" max="3840" width="9.140625" style="301"/>
    <col min="3841" max="3841" width="4" style="301" customWidth="1"/>
    <col min="3842" max="3842" width="24.7109375" style="301" customWidth="1"/>
    <col min="3843" max="3843" width="14.140625" style="301" customWidth="1"/>
    <col min="3844" max="3844" width="15.7109375" style="301" customWidth="1"/>
    <col min="3845" max="3845" width="17.85546875" style="301" customWidth="1"/>
    <col min="3846" max="3846" width="15.85546875" style="301" customWidth="1"/>
    <col min="3847" max="3847" width="17.85546875" style="301" customWidth="1"/>
    <col min="3848" max="3848" width="15.28515625" style="301" customWidth="1"/>
    <col min="3849" max="3849" width="13.140625" style="301" customWidth="1"/>
    <col min="3850" max="3850" width="14.7109375" style="301" customWidth="1"/>
    <col min="3851" max="3851" width="16.28515625" style="301" customWidth="1"/>
    <col min="3852" max="3852" width="16" style="301" customWidth="1"/>
    <col min="3853" max="3853" width="13.140625" style="301" customWidth="1"/>
    <col min="3854" max="4096" width="9.140625" style="301"/>
    <col min="4097" max="4097" width="4" style="301" customWidth="1"/>
    <col min="4098" max="4098" width="24.7109375" style="301" customWidth="1"/>
    <col min="4099" max="4099" width="14.140625" style="301" customWidth="1"/>
    <col min="4100" max="4100" width="15.7109375" style="301" customWidth="1"/>
    <col min="4101" max="4101" width="17.85546875" style="301" customWidth="1"/>
    <col min="4102" max="4102" width="15.85546875" style="301" customWidth="1"/>
    <col min="4103" max="4103" width="17.85546875" style="301" customWidth="1"/>
    <col min="4104" max="4104" width="15.28515625" style="301" customWidth="1"/>
    <col min="4105" max="4105" width="13.140625" style="301" customWidth="1"/>
    <col min="4106" max="4106" width="14.7109375" style="301" customWidth="1"/>
    <col min="4107" max="4107" width="16.28515625" style="301" customWidth="1"/>
    <col min="4108" max="4108" width="16" style="301" customWidth="1"/>
    <col min="4109" max="4109" width="13.140625" style="301" customWidth="1"/>
    <col min="4110" max="4352" width="9.140625" style="301"/>
    <col min="4353" max="4353" width="4" style="301" customWidth="1"/>
    <col min="4354" max="4354" width="24.7109375" style="301" customWidth="1"/>
    <col min="4355" max="4355" width="14.140625" style="301" customWidth="1"/>
    <col min="4356" max="4356" width="15.7109375" style="301" customWidth="1"/>
    <col min="4357" max="4357" width="17.85546875" style="301" customWidth="1"/>
    <col min="4358" max="4358" width="15.85546875" style="301" customWidth="1"/>
    <col min="4359" max="4359" width="17.85546875" style="301" customWidth="1"/>
    <col min="4360" max="4360" width="15.28515625" style="301" customWidth="1"/>
    <col min="4361" max="4361" width="13.140625" style="301" customWidth="1"/>
    <col min="4362" max="4362" width="14.7109375" style="301" customWidth="1"/>
    <col min="4363" max="4363" width="16.28515625" style="301" customWidth="1"/>
    <col min="4364" max="4364" width="16" style="301" customWidth="1"/>
    <col min="4365" max="4365" width="13.140625" style="301" customWidth="1"/>
    <col min="4366" max="4608" width="9.140625" style="301"/>
    <col min="4609" max="4609" width="4" style="301" customWidth="1"/>
    <col min="4610" max="4610" width="24.7109375" style="301" customWidth="1"/>
    <col min="4611" max="4611" width="14.140625" style="301" customWidth="1"/>
    <col min="4612" max="4612" width="15.7109375" style="301" customWidth="1"/>
    <col min="4613" max="4613" width="17.85546875" style="301" customWidth="1"/>
    <col min="4614" max="4614" width="15.85546875" style="301" customWidth="1"/>
    <col min="4615" max="4615" width="17.85546875" style="301" customWidth="1"/>
    <col min="4616" max="4616" width="15.28515625" style="301" customWidth="1"/>
    <col min="4617" max="4617" width="13.140625" style="301" customWidth="1"/>
    <col min="4618" max="4618" width="14.7109375" style="301" customWidth="1"/>
    <col min="4619" max="4619" width="16.28515625" style="301" customWidth="1"/>
    <col min="4620" max="4620" width="16" style="301" customWidth="1"/>
    <col min="4621" max="4621" width="13.140625" style="301" customWidth="1"/>
    <col min="4622" max="4864" width="9.140625" style="301"/>
    <col min="4865" max="4865" width="4" style="301" customWidth="1"/>
    <col min="4866" max="4866" width="24.7109375" style="301" customWidth="1"/>
    <col min="4867" max="4867" width="14.140625" style="301" customWidth="1"/>
    <col min="4868" max="4868" width="15.7109375" style="301" customWidth="1"/>
    <col min="4869" max="4869" width="17.85546875" style="301" customWidth="1"/>
    <col min="4870" max="4870" width="15.85546875" style="301" customWidth="1"/>
    <col min="4871" max="4871" width="17.85546875" style="301" customWidth="1"/>
    <col min="4872" max="4872" width="15.28515625" style="301" customWidth="1"/>
    <col min="4873" max="4873" width="13.140625" style="301" customWidth="1"/>
    <col min="4874" max="4874" width="14.7109375" style="301" customWidth="1"/>
    <col min="4875" max="4875" width="16.28515625" style="301" customWidth="1"/>
    <col min="4876" max="4876" width="16" style="301" customWidth="1"/>
    <col min="4877" max="4877" width="13.140625" style="301" customWidth="1"/>
    <col min="4878" max="5120" width="9.140625" style="301"/>
    <col min="5121" max="5121" width="4" style="301" customWidth="1"/>
    <col min="5122" max="5122" width="24.7109375" style="301" customWidth="1"/>
    <col min="5123" max="5123" width="14.140625" style="301" customWidth="1"/>
    <col min="5124" max="5124" width="15.7109375" style="301" customWidth="1"/>
    <col min="5125" max="5125" width="17.85546875" style="301" customWidth="1"/>
    <col min="5126" max="5126" width="15.85546875" style="301" customWidth="1"/>
    <col min="5127" max="5127" width="17.85546875" style="301" customWidth="1"/>
    <col min="5128" max="5128" width="15.28515625" style="301" customWidth="1"/>
    <col min="5129" max="5129" width="13.140625" style="301" customWidth="1"/>
    <col min="5130" max="5130" width="14.7109375" style="301" customWidth="1"/>
    <col min="5131" max="5131" width="16.28515625" style="301" customWidth="1"/>
    <col min="5132" max="5132" width="16" style="301" customWidth="1"/>
    <col min="5133" max="5133" width="13.140625" style="301" customWidth="1"/>
    <col min="5134" max="5376" width="9.140625" style="301"/>
    <col min="5377" max="5377" width="4" style="301" customWidth="1"/>
    <col min="5378" max="5378" width="24.7109375" style="301" customWidth="1"/>
    <col min="5379" max="5379" width="14.140625" style="301" customWidth="1"/>
    <col min="5380" max="5380" width="15.7109375" style="301" customWidth="1"/>
    <col min="5381" max="5381" width="17.85546875" style="301" customWidth="1"/>
    <col min="5382" max="5382" width="15.85546875" style="301" customWidth="1"/>
    <col min="5383" max="5383" width="17.85546875" style="301" customWidth="1"/>
    <col min="5384" max="5384" width="15.28515625" style="301" customWidth="1"/>
    <col min="5385" max="5385" width="13.140625" style="301" customWidth="1"/>
    <col min="5386" max="5386" width="14.7109375" style="301" customWidth="1"/>
    <col min="5387" max="5387" width="16.28515625" style="301" customWidth="1"/>
    <col min="5388" max="5388" width="16" style="301" customWidth="1"/>
    <col min="5389" max="5389" width="13.140625" style="301" customWidth="1"/>
    <col min="5390" max="5632" width="9.140625" style="301"/>
    <col min="5633" max="5633" width="4" style="301" customWidth="1"/>
    <col min="5634" max="5634" width="24.7109375" style="301" customWidth="1"/>
    <col min="5635" max="5635" width="14.140625" style="301" customWidth="1"/>
    <col min="5636" max="5636" width="15.7109375" style="301" customWidth="1"/>
    <col min="5637" max="5637" width="17.85546875" style="301" customWidth="1"/>
    <col min="5638" max="5638" width="15.85546875" style="301" customWidth="1"/>
    <col min="5639" max="5639" width="17.85546875" style="301" customWidth="1"/>
    <col min="5640" max="5640" width="15.28515625" style="301" customWidth="1"/>
    <col min="5641" max="5641" width="13.140625" style="301" customWidth="1"/>
    <col min="5642" max="5642" width="14.7109375" style="301" customWidth="1"/>
    <col min="5643" max="5643" width="16.28515625" style="301" customWidth="1"/>
    <col min="5644" max="5644" width="16" style="301" customWidth="1"/>
    <col min="5645" max="5645" width="13.140625" style="301" customWidth="1"/>
    <col min="5646" max="5888" width="9.140625" style="301"/>
    <col min="5889" max="5889" width="4" style="301" customWidth="1"/>
    <col min="5890" max="5890" width="24.7109375" style="301" customWidth="1"/>
    <col min="5891" max="5891" width="14.140625" style="301" customWidth="1"/>
    <col min="5892" max="5892" width="15.7109375" style="301" customWidth="1"/>
    <col min="5893" max="5893" width="17.85546875" style="301" customWidth="1"/>
    <col min="5894" max="5894" width="15.85546875" style="301" customWidth="1"/>
    <col min="5895" max="5895" width="17.85546875" style="301" customWidth="1"/>
    <col min="5896" max="5896" width="15.28515625" style="301" customWidth="1"/>
    <col min="5897" max="5897" width="13.140625" style="301" customWidth="1"/>
    <col min="5898" max="5898" width="14.7109375" style="301" customWidth="1"/>
    <col min="5899" max="5899" width="16.28515625" style="301" customWidth="1"/>
    <col min="5900" max="5900" width="16" style="301" customWidth="1"/>
    <col min="5901" max="5901" width="13.140625" style="301" customWidth="1"/>
    <col min="5902" max="6144" width="9.140625" style="301"/>
    <col min="6145" max="6145" width="4" style="301" customWidth="1"/>
    <col min="6146" max="6146" width="24.7109375" style="301" customWidth="1"/>
    <col min="6147" max="6147" width="14.140625" style="301" customWidth="1"/>
    <col min="6148" max="6148" width="15.7109375" style="301" customWidth="1"/>
    <col min="6149" max="6149" width="17.85546875" style="301" customWidth="1"/>
    <col min="6150" max="6150" width="15.85546875" style="301" customWidth="1"/>
    <col min="6151" max="6151" width="17.85546875" style="301" customWidth="1"/>
    <col min="6152" max="6152" width="15.28515625" style="301" customWidth="1"/>
    <col min="6153" max="6153" width="13.140625" style="301" customWidth="1"/>
    <col min="6154" max="6154" width="14.7109375" style="301" customWidth="1"/>
    <col min="6155" max="6155" width="16.28515625" style="301" customWidth="1"/>
    <col min="6156" max="6156" width="16" style="301" customWidth="1"/>
    <col min="6157" max="6157" width="13.140625" style="301" customWidth="1"/>
    <col min="6158" max="6400" width="9.140625" style="301"/>
    <col min="6401" max="6401" width="4" style="301" customWidth="1"/>
    <col min="6402" max="6402" width="24.7109375" style="301" customWidth="1"/>
    <col min="6403" max="6403" width="14.140625" style="301" customWidth="1"/>
    <col min="6404" max="6404" width="15.7109375" style="301" customWidth="1"/>
    <col min="6405" max="6405" width="17.85546875" style="301" customWidth="1"/>
    <col min="6406" max="6406" width="15.85546875" style="301" customWidth="1"/>
    <col min="6407" max="6407" width="17.85546875" style="301" customWidth="1"/>
    <col min="6408" max="6408" width="15.28515625" style="301" customWidth="1"/>
    <col min="6409" max="6409" width="13.140625" style="301" customWidth="1"/>
    <col min="6410" max="6410" width="14.7109375" style="301" customWidth="1"/>
    <col min="6411" max="6411" width="16.28515625" style="301" customWidth="1"/>
    <col min="6412" max="6412" width="16" style="301" customWidth="1"/>
    <col min="6413" max="6413" width="13.140625" style="301" customWidth="1"/>
    <col min="6414" max="6656" width="9.140625" style="301"/>
    <col min="6657" max="6657" width="4" style="301" customWidth="1"/>
    <col min="6658" max="6658" width="24.7109375" style="301" customWidth="1"/>
    <col min="6659" max="6659" width="14.140625" style="301" customWidth="1"/>
    <col min="6660" max="6660" width="15.7109375" style="301" customWidth="1"/>
    <col min="6661" max="6661" width="17.85546875" style="301" customWidth="1"/>
    <col min="6662" max="6662" width="15.85546875" style="301" customWidth="1"/>
    <col min="6663" max="6663" width="17.85546875" style="301" customWidth="1"/>
    <col min="6664" max="6664" width="15.28515625" style="301" customWidth="1"/>
    <col min="6665" max="6665" width="13.140625" style="301" customWidth="1"/>
    <col min="6666" max="6666" width="14.7109375" style="301" customWidth="1"/>
    <col min="6667" max="6667" width="16.28515625" style="301" customWidth="1"/>
    <col min="6668" max="6668" width="16" style="301" customWidth="1"/>
    <col min="6669" max="6669" width="13.140625" style="301" customWidth="1"/>
    <col min="6670" max="6912" width="9.140625" style="301"/>
    <col min="6913" max="6913" width="4" style="301" customWidth="1"/>
    <col min="6914" max="6914" width="24.7109375" style="301" customWidth="1"/>
    <col min="6915" max="6915" width="14.140625" style="301" customWidth="1"/>
    <col min="6916" max="6916" width="15.7109375" style="301" customWidth="1"/>
    <col min="6917" max="6917" width="17.85546875" style="301" customWidth="1"/>
    <col min="6918" max="6918" width="15.85546875" style="301" customWidth="1"/>
    <col min="6919" max="6919" width="17.85546875" style="301" customWidth="1"/>
    <col min="6920" max="6920" width="15.28515625" style="301" customWidth="1"/>
    <col min="6921" max="6921" width="13.140625" style="301" customWidth="1"/>
    <col min="6922" max="6922" width="14.7109375" style="301" customWidth="1"/>
    <col min="6923" max="6923" width="16.28515625" style="301" customWidth="1"/>
    <col min="6924" max="6924" width="16" style="301" customWidth="1"/>
    <col min="6925" max="6925" width="13.140625" style="301" customWidth="1"/>
    <col min="6926" max="7168" width="9.140625" style="301"/>
    <col min="7169" max="7169" width="4" style="301" customWidth="1"/>
    <col min="7170" max="7170" width="24.7109375" style="301" customWidth="1"/>
    <col min="7171" max="7171" width="14.140625" style="301" customWidth="1"/>
    <col min="7172" max="7172" width="15.7109375" style="301" customWidth="1"/>
    <col min="7173" max="7173" width="17.85546875" style="301" customWidth="1"/>
    <col min="7174" max="7174" width="15.85546875" style="301" customWidth="1"/>
    <col min="7175" max="7175" width="17.85546875" style="301" customWidth="1"/>
    <col min="7176" max="7176" width="15.28515625" style="301" customWidth="1"/>
    <col min="7177" max="7177" width="13.140625" style="301" customWidth="1"/>
    <col min="7178" max="7178" width="14.7109375" style="301" customWidth="1"/>
    <col min="7179" max="7179" width="16.28515625" style="301" customWidth="1"/>
    <col min="7180" max="7180" width="16" style="301" customWidth="1"/>
    <col min="7181" max="7181" width="13.140625" style="301" customWidth="1"/>
    <col min="7182" max="7424" width="9.140625" style="301"/>
    <col min="7425" max="7425" width="4" style="301" customWidth="1"/>
    <col min="7426" max="7426" width="24.7109375" style="301" customWidth="1"/>
    <col min="7427" max="7427" width="14.140625" style="301" customWidth="1"/>
    <col min="7428" max="7428" width="15.7109375" style="301" customWidth="1"/>
    <col min="7429" max="7429" width="17.85546875" style="301" customWidth="1"/>
    <col min="7430" max="7430" width="15.85546875" style="301" customWidth="1"/>
    <col min="7431" max="7431" width="17.85546875" style="301" customWidth="1"/>
    <col min="7432" max="7432" width="15.28515625" style="301" customWidth="1"/>
    <col min="7433" max="7433" width="13.140625" style="301" customWidth="1"/>
    <col min="7434" max="7434" width="14.7109375" style="301" customWidth="1"/>
    <col min="7435" max="7435" width="16.28515625" style="301" customWidth="1"/>
    <col min="7436" max="7436" width="16" style="301" customWidth="1"/>
    <col min="7437" max="7437" width="13.140625" style="301" customWidth="1"/>
    <col min="7438" max="7680" width="9.140625" style="301"/>
    <col min="7681" max="7681" width="4" style="301" customWidth="1"/>
    <col min="7682" max="7682" width="24.7109375" style="301" customWidth="1"/>
    <col min="7683" max="7683" width="14.140625" style="301" customWidth="1"/>
    <col min="7684" max="7684" width="15.7109375" style="301" customWidth="1"/>
    <col min="7685" max="7685" width="17.85546875" style="301" customWidth="1"/>
    <col min="7686" max="7686" width="15.85546875" style="301" customWidth="1"/>
    <col min="7687" max="7687" width="17.85546875" style="301" customWidth="1"/>
    <col min="7688" max="7688" width="15.28515625" style="301" customWidth="1"/>
    <col min="7689" max="7689" width="13.140625" style="301" customWidth="1"/>
    <col min="7690" max="7690" width="14.7109375" style="301" customWidth="1"/>
    <col min="7691" max="7691" width="16.28515625" style="301" customWidth="1"/>
    <col min="7692" max="7692" width="16" style="301" customWidth="1"/>
    <col min="7693" max="7693" width="13.140625" style="301" customWidth="1"/>
    <col min="7694" max="7936" width="9.140625" style="301"/>
    <col min="7937" max="7937" width="4" style="301" customWidth="1"/>
    <col min="7938" max="7938" width="24.7109375" style="301" customWidth="1"/>
    <col min="7939" max="7939" width="14.140625" style="301" customWidth="1"/>
    <col min="7940" max="7940" width="15.7109375" style="301" customWidth="1"/>
    <col min="7941" max="7941" width="17.85546875" style="301" customWidth="1"/>
    <col min="7942" max="7942" width="15.85546875" style="301" customWidth="1"/>
    <col min="7943" max="7943" width="17.85546875" style="301" customWidth="1"/>
    <col min="7944" max="7944" width="15.28515625" style="301" customWidth="1"/>
    <col min="7945" max="7945" width="13.140625" style="301" customWidth="1"/>
    <col min="7946" max="7946" width="14.7109375" style="301" customWidth="1"/>
    <col min="7947" max="7947" width="16.28515625" style="301" customWidth="1"/>
    <col min="7948" max="7948" width="16" style="301" customWidth="1"/>
    <col min="7949" max="7949" width="13.140625" style="301" customWidth="1"/>
    <col min="7950" max="8192" width="9.140625" style="301"/>
    <col min="8193" max="8193" width="4" style="301" customWidth="1"/>
    <col min="8194" max="8194" width="24.7109375" style="301" customWidth="1"/>
    <col min="8195" max="8195" width="14.140625" style="301" customWidth="1"/>
    <col min="8196" max="8196" width="15.7109375" style="301" customWidth="1"/>
    <col min="8197" max="8197" width="17.85546875" style="301" customWidth="1"/>
    <col min="8198" max="8198" width="15.85546875" style="301" customWidth="1"/>
    <col min="8199" max="8199" width="17.85546875" style="301" customWidth="1"/>
    <col min="8200" max="8200" width="15.28515625" style="301" customWidth="1"/>
    <col min="8201" max="8201" width="13.140625" style="301" customWidth="1"/>
    <col min="8202" max="8202" width="14.7109375" style="301" customWidth="1"/>
    <col min="8203" max="8203" width="16.28515625" style="301" customWidth="1"/>
    <col min="8204" max="8204" width="16" style="301" customWidth="1"/>
    <col min="8205" max="8205" width="13.140625" style="301" customWidth="1"/>
    <col min="8206" max="8448" width="9.140625" style="301"/>
    <col min="8449" max="8449" width="4" style="301" customWidth="1"/>
    <col min="8450" max="8450" width="24.7109375" style="301" customWidth="1"/>
    <col min="8451" max="8451" width="14.140625" style="301" customWidth="1"/>
    <col min="8452" max="8452" width="15.7109375" style="301" customWidth="1"/>
    <col min="8453" max="8453" width="17.85546875" style="301" customWidth="1"/>
    <col min="8454" max="8454" width="15.85546875" style="301" customWidth="1"/>
    <col min="8455" max="8455" width="17.85546875" style="301" customWidth="1"/>
    <col min="8456" max="8456" width="15.28515625" style="301" customWidth="1"/>
    <col min="8457" max="8457" width="13.140625" style="301" customWidth="1"/>
    <col min="8458" max="8458" width="14.7109375" style="301" customWidth="1"/>
    <col min="8459" max="8459" width="16.28515625" style="301" customWidth="1"/>
    <col min="8460" max="8460" width="16" style="301" customWidth="1"/>
    <col min="8461" max="8461" width="13.140625" style="301" customWidth="1"/>
    <col min="8462" max="8704" width="9.140625" style="301"/>
    <col min="8705" max="8705" width="4" style="301" customWidth="1"/>
    <col min="8706" max="8706" width="24.7109375" style="301" customWidth="1"/>
    <col min="8707" max="8707" width="14.140625" style="301" customWidth="1"/>
    <col min="8708" max="8708" width="15.7109375" style="301" customWidth="1"/>
    <col min="8709" max="8709" width="17.85546875" style="301" customWidth="1"/>
    <col min="8710" max="8710" width="15.85546875" style="301" customWidth="1"/>
    <col min="8711" max="8711" width="17.85546875" style="301" customWidth="1"/>
    <col min="8712" max="8712" width="15.28515625" style="301" customWidth="1"/>
    <col min="8713" max="8713" width="13.140625" style="301" customWidth="1"/>
    <col min="8714" max="8714" width="14.7109375" style="301" customWidth="1"/>
    <col min="8715" max="8715" width="16.28515625" style="301" customWidth="1"/>
    <col min="8716" max="8716" width="16" style="301" customWidth="1"/>
    <col min="8717" max="8717" width="13.140625" style="301" customWidth="1"/>
    <col min="8718" max="8960" width="9.140625" style="301"/>
    <col min="8961" max="8961" width="4" style="301" customWidth="1"/>
    <col min="8962" max="8962" width="24.7109375" style="301" customWidth="1"/>
    <col min="8963" max="8963" width="14.140625" style="301" customWidth="1"/>
    <col min="8964" max="8964" width="15.7109375" style="301" customWidth="1"/>
    <col min="8965" max="8965" width="17.85546875" style="301" customWidth="1"/>
    <col min="8966" max="8966" width="15.85546875" style="301" customWidth="1"/>
    <col min="8967" max="8967" width="17.85546875" style="301" customWidth="1"/>
    <col min="8968" max="8968" width="15.28515625" style="301" customWidth="1"/>
    <col min="8969" max="8969" width="13.140625" style="301" customWidth="1"/>
    <col min="8970" max="8970" width="14.7109375" style="301" customWidth="1"/>
    <col min="8971" max="8971" width="16.28515625" style="301" customWidth="1"/>
    <col min="8972" max="8972" width="16" style="301" customWidth="1"/>
    <col min="8973" max="8973" width="13.140625" style="301" customWidth="1"/>
    <col min="8974" max="9216" width="9.140625" style="301"/>
    <col min="9217" max="9217" width="4" style="301" customWidth="1"/>
    <col min="9218" max="9218" width="24.7109375" style="301" customWidth="1"/>
    <col min="9219" max="9219" width="14.140625" style="301" customWidth="1"/>
    <col min="9220" max="9220" width="15.7109375" style="301" customWidth="1"/>
    <col min="9221" max="9221" width="17.85546875" style="301" customWidth="1"/>
    <col min="9222" max="9222" width="15.85546875" style="301" customWidth="1"/>
    <col min="9223" max="9223" width="17.85546875" style="301" customWidth="1"/>
    <col min="9224" max="9224" width="15.28515625" style="301" customWidth="1"/>
    <col min="9225" max="9225" width="13.140625" style="301" customWidth="1"/>
    <col min="9226" max="9226" width="14.7109375" style="301" customWidth="1"/>
    <col min="9227" max="9227" width="16.28515625" style="301" customWidth="1"/>
    <col min="9228" max="9228" width="16" style="301" customWidth="1"/>
    <col min="9229" max="9229" width="13.140625" style="301" customWidth="1"/>
    <col min="9230" max="9472" width="9.140625" style="301"/>
    <col min="9473" max="9473" width="4" style="301" customWidth="1"/>
    <col min="9474" max="9474" width="24.7109375" style="301" customWidth="1"/>
    <col min="9475" max="9475" width="14.140625" style="301" customWidth="1"/>
    <col min="9476" max="9476" width="15.7109375" style="301" customWidth="1"/>
    <col min="9477" max="9477" width="17.85546875" style="301" customWidth="1"/>
    <col min="9478" max="9478" width="15.85546875" style="301" customWidth="1"/>
    <col min="9479" max="9479" width="17.85546875" style="301" customWidth="1"/>
    <col min="9480" max="9480" width="15.28515625" style="301" customWidth="1"/>
    <col min="9481" max="9481" width="13.140625" style="301" customWidth="1"/>
    <col min="9482" max="9482" width="14.7109375" style="301" customWidth="1"/>
    <col min="9483" max="9483" width="16.28515625" style="301" customWidth="1"/>
    <col min="9484" max="9484" width="16" style="301" customWidth="1"/>
    <col min="9485" max="9485" width="13.140625" style="301" customWidth="1"/>
    <col min="9486" max="9728" width="9.140625" style="301"/>
    <col min="9729" max="9729" width="4" style="301" customWidth="1"/>
    <col min="9730" max="9730" width="24.7109375" style="301" customWidth="1"/>
    <col min="9731" max="9731" width="14.140625" style="301" customWidth="1"/>
    <col min="9732" max="9732" width="15.7109375" style="301" customWidth="1"/>
    <col min="9733" max="9733" width="17.85546875" style="301" customWidth="1"/>
    <col min="9734" max="9734" width="15.85546875" style="301" customWidth="1"/>
    <col min="9735" max="9735" width="17.85546875" style="301" customWidth="1"/>
    <col min="9736" max="9736" width="15.28515625" style="301" customWidth="1"/>
    <col min="9737" max="9737" width="13.140625" style="301" customWidth="1"/>
    <col min="9738" max="9738" width="14.7109375" style="301" customWidth="1"/>
    <col min="9739" max="9739" width="16.28515625" style="301" customWidth="1"/>
    <col min="9740" max="9740" width="16" style="301" customWidth="1"/>
    <col min="9741" max="9741" width="13.140625" style="301" customWidth="1"/>
    <col min="9742" max="9984" width="9.140625" style="301"/>
    <col min="9985" max="9985" width="4" style="301" customWidth="1"/>
    <col min="9986" max="9986" width="24.7109375" style="301" customWidth="1"/>
    <col min="9987" max="9987" width="14.140625" style="301" customWidth="1"/>
    <col min="9988" max="9988" width="15.7109375" style="301" customWidth="1"/>
    <col min="9989" max="9989" width="17.85546875" style="301" customWidth="1"/>
    <col min="9990" max="9990" width="15.85546875" style="301" customWidth="1"/>
    <col min="9991" max="9991" width="17.85546875" style="301" customWidth="1"/>
    <col min="9992" max="9992" width="15.28515625" style="301" customWidth="1"/>
    <col min="9993" max="9993" width="13.140625" style="301" customWidth="1"/>
    <col min="9994" max="9994" width="14.7109375" style="301" customWidth="1"/>
    <col min="9995" max="9995" width="16.28515625" style="301" customWidth="1"/>
    <col min="9996" max="9996" width="16" style="301" customWidth="1"/>
    <col min="9997" max="9997" width="13.140625" style="301" customWidth="1"/>
    <col min="9998" max="10240" width="9.140625" style="301"/>
    <col min="10241" max="10241" width="4" style="301" customWidth="1"/>
    <col min="10242" max="10242" width="24.7109375" style="301" customWidth="1"/>
    <col min="10243" max="10243" width="14.140625" style="301" customWidth="1"/>
    <col min="10244" max="10244" width="15.7109375" style="301" customWidth="1"/>
    <col min="10245" max="10245" width="17.85546875" style="301" customWidth="1"/>
    <col min="10246" max="10246" width="15.85546875" style="301" customWidth="1"/>
    <col min="10247" max="10247" width="17.85546875" style="301" customWidth="1"/>
    <col min="10248" max="10248" width="15.28515625" style="301" customWidth="1"/>
    <col min="10249" max="10249" width="13.140625" style="301" customWidth="1"/>
    <col min="10250" max="10250" width="14.7109375" style="301" customWidth="1"/>
    <col min="10251" max="10251" width="16.28515625" style="301" customWidth="1"/>
    <col min="10252" max="10252" width="16" style="301" customWidth="1"/>
    <col min="10253" max="10253" width="13.140625" style="301" customWidth="1"/>
    <col min="10254" max="10496" width="9.140625" style="301"/>
    <col min="10497" max="10497" width="4" style="301" customWidth="1"/>
    <col min="10498" max="10498" width="24.7109375" style="301" customWidth="1"/>
    <col min="10499" max="10499" width="14.140625" style="301" customWidth="1"/>
    <col min="10500" max="10500" width="15.7109375" style="301" customWidth="1"/>
    <col min="10501" max="10501" width="17.85546875" style="301" customWidth="1"/>
    <col min="10502" max="10502" width="15.85546875" style="301" customWidth="1"/>
    <col min="10503" max="10503" width="17.85546875" style="301" customWidth="1"/>
    <col min="10504" max="10504" width="15.28515625" style="301" customWidth="1"/>
    <col min="10505" max="10505" width="13.140625" style="301" customWidth="1"/>
    <col min="10506" max="10506" width="14.7109375" style="301" customWidth="1"/>
    <col min="10507" max="10507" width="16.28515625" style="301" customWidth="1"/>
    <col min="10508" max="10508" width="16" style="301" customWidth="1"/>
    <col min="10509" max="10509" width="13.140625" style="301" customWidth="1"/>
    <col min="10510" max="10752" width="9.140625" style="301"/>
    <col min="10753" max="10753" width="4" style="301" customWidth="1"/>
    <col min="10754" max="10754" width="24.7109375" style="301" customWidth="1"/>
    <col min="10755" max="10755" width="14.140625" style="301" customWidth="1"/>
    <col min="10756" max="10756" width="15.7109375" style="301" customWidth="1"/>
    <col min="10757" max="10757" width="17.85546875" style="301" customWidth="1"/>
    <col min="10758" max="10758" width="15.85546875" style="301" customWidth="1"/>
    <col min="10759" max="10759" width="17.85546875" style="301" customWidth="1"/>
    <col min="10760" max="10760" width="15.28515625" style="301" customWidth="1"/>
    <col min="10761" max="10761" width="13.140625" style="301" customWidth="1"/>
    <col min="10762" max="10762" width="14.7109375" style="301" customWidth="1"/>
    <col min="10763" max="10763" width="16.28515625" style="301" customWidth="1"/>
    <col min="10764" max="10764" width="16" style="301" customWidth="1"/>
    <col min="10765" max="10765" width="13.140625" style="301" customWidth="1"/>
    <col min="10766" max="11008" width="9.140625" style="301"/>
    <col min="11009" max="11009" width="4" style="301" customWidth="1"/>
    <col min="11010" max="11010" width="24.7109375" style="301" customWidth="1"/>
    <col min="11011" max="11011" width="14.140625" style="301" customWidth="1"/>
    <col min="11012" max="11012" width="15.7109375" style="301" customWidth="1"/>
    <col min="11013" max="11013" width="17.85546875" style="301" customWidth="1"/>
    <col min="11014" max="11014" width="15.85546875" style="301" customWidth="1"/>
    <col min="11015" max="11015" width="17.85546875" style="301" customWidth="1"/>
    <col min="11016" max="11016" width="15.28515625" style="301" customWidth="1"/>
    <col min="11017" max="11017" width="13.140625" style="301" customWidth="1"/>
    <col min="11018" max="11018" width="14.7109375" style="301" customWidth="1"/>
    <col min="11019" max="11019" width="16.28515625" style="301" customWidth="1"/>
    <col min="11020" max="11020" width="16" style="301" customWidth="1"/>
    <col min="11021" max="11021" width="13.140625" style="301" customWidth="1"/>
    <col min="11022" max="11264" width="9.140625" style="301"/>
    <col min="11265" max="11265" width="4" style="301" customWidth="1"/>
    <col min="11266" max="11266" width="24.7109375" style="301" customWidth="1"/>
    <col min="11267" max="11267" width="14.140625" style="301" customWidth="1"/>
    <col min="11268" max="11268" width="15.7109375" style="301" customWidth="1"/>
    <col min="11269" max="11269" width="17.85546875" style="301" customWidth="1"/>
    <col min="11270" max="11270" width="15.85546875" style="301" customWidth="1"/>
    <col min="11271" max="11271" width="17.85546875" style="301" customWidth="1"/>
    <col min="11272" max="11272" width="15.28515625" style="301" customWidth="1"/>
    <col min="11273" max="11273" width="13.140625" style="301" customWidth="1"/>
    <col min="11274" max="11274" width="14.7109375" style="301" customWidth="1"/>
    <col min="11275" max="11275" width="16.28515625" style="301" customWidth="1"/>
    <col min="11276" max="11276" width="16" style="301" customWidth="1"/>
    <col min="11277" max="11277" width="13.140625" style="301" customWidth="1"/>
    <col min="11278" max="11520" width="9.140625" style="301"/>
    <col min="11521" max="11521" width="4" style="301" customWidth="1"/>
    <col min="11522" max="11522" width="24.7109375" style="301" customWidth="1"/>
    <col min="11523" max="11523" width="14.140625" style="301" customWidth="1"/>
    <col min="11524" max="11524" width="15.7109375" style="301" customWidth="1"/>
    <col min="11525" max="11525" width="17.85546875" style="301" customWidth="1"/>
    <col min="11526" max="11526" width="15.85546875" style="301" customWidth="1"/>
    <col min="11527" max="11527" width="17.85546875" style="301" customWidth="1"/>
    <col min="11528" max="11528" width="15.28515625" style="301" customWidth="1"/>
    <col min="11529" max="11529" width="13.140625" style="301" customWidth="1"/>
    <col min="11530" max="11530" width="14.7109375" style="301" customWidth="1"/>
    <col min="11531" max="11531" width="16.28515625" style="301" customWidth="1"/>
    <col min="11532" max="11532" width="16" style="301" customWidth="1"/>
    <col min="11533" max="11533" width="13.140625" style="301" customWidth="1"/>
    <col min="11534" max="11776" width="9.140625" style="301"/>
    <col min="11777" max="11777" width="4" style="301" customWidth="1"/>
    <col min="11778" max="11778" width="24.7109375" style="301" customWidth="1"/>
    <col min="11779" max="11779" width="14.140625" style="301" customWidth="1"/>
    <col min="11780" max="11780" width="15.7109375" style="301" customWidth="1"/>
    <col min="11781" max="11781" width="17.85546875" style="301" customWidth="1"/>
    <col min="11782" max="11782" width="15.85546875" style="301" customWidth="1"/>
    <col min="11783" max="11783" width="17.85546875" style="301" customWidth="1"/>
    <col min="11784" max="11784" width="15.28515625" style="301" customWidth="1"/>
    <col min="11785" max="11785" width="13.140625" style="301" customWidth="1"/>
    <col min="11786" max="11786" width="14.7109375" style="301" customWidth="1"/>
    <col min="11787" max="11787" width="16.28515625" style="301" customWidth="1"/>
    <col min="11788" max="11788" width="16" style="301" customWidth="1"/>
    <col min="11789" max="11789" width="13.140625" style="301" customWidth="1"/>
    <col min="11790" max="12032" width="9.140625" style="301"/>
    <col min="12033" max="12033" width="4" style="301" customWidth="1"/>
    <col min="12034" max="12034" width="24.7109375" style="301" customWidth="1"/>
    <col min="12035" max="12035" width="14.140625" style="301" customWidth="1"/>
    <col min="12036" max="12036" width="15.7109375" style="301" customWidth="1"/>
    <col min="12037" max="12037" width="17.85546875" style="301" customWidth="1"/>
    <col min="12038" max="12038" width="15.85546875" style="301" customWidth="1"/>
    <col min="12039" max="12039" width="17.85546875" style="301" customWidth="1"/>
    <col min="12040" max="12040" width="15.28515625" style="301" customWidth="1"/>
    <col min="12041" max="12041" width="13.140625" style="301" customWidth="1"/>
    <col min="12042" max="12042" width="14.7109375" style="301" customWidth="1"/>
    <col min="12043" max="12043" width="16.28515625" style="301" customWidth="1"/>
    <col min="12044" max="12044" width="16" style="301" customWidth="1"/>
    <col min="12045" max="12045" width="13.140625" style="301" customWidth="1"/>
    <col min="12046" max="12288" width="9.140625" style="301"/>
    <col min="12289" max="12289" width="4" style="301" customWidth="1"/>
    <col min="12290" max="12290" width="24.7109375" style="301" customWidth="1"/>
    <col min="12291" max="12291" width="14.140625" style="301" customWidth="1"/>
    <col min="12292" max="12292" width="15.7109375" style="301" customWidth="1"/>
    <col min="12293" max="12293" width="17.85546875" style="301" customWidth="1"/>
    <col min="12294" max="12294" width="15.85546875" style="301" customWidth="1"/>
    <col min="12295" max="12295" width="17.85546875" style="301" customWidth="1"/>
    <col min="12296" max="12296" width="15.28515625" style="301" customWidth="1"/>
    <col min="12297" max="12297" width="13.140625" style="301" customWidth="1"/>
    <col min="12298" max="12298" width="14.7109375" style="301" customWidth="1"/>
    <col min="12299" max="12299" width="16.28515625" style="301" customWidth="1"/>
    <col min="12300" max="12300" width="16" style="301" customWidth="1"/>
    <col min="12301" max="12301" width="13.140625" style="301" customWidth="1"/>
    <col min="12302" max="12544" width="9.140625" style="301"/>
    <col min="12545" max="12545" width="4" style="301" customWidth="1"/>
    <col min="12546" max="12546" width="24.7109375" style="301" customWidth="1"/>
    <col min="12547" max="12547" width="14.140625" style="301" customWidth="1"/>
    <col min="12548" max="12548" width="15.7109375" style="301" customWidth="1"/>
    <col min="12549" max="12549" width="17.85546875" style="301" customWidth="1"/>
    <col min="12550" max="12550" width="15.85546875" style="301" customWidth="1"/>
    <col min="12551" max="12551" width="17.85546875" style="301" customWidth="1"/>
    <col min="12552" max="12552" width="15.28515625" style="301" customWidth="1"/>
    <col min="12553" max="12553" width="13.140625" style="301" customWidth="1"/>
    <col min="12554" max="12554" width="14.7109375" style="301" customWidth="1"/>
    <col min="12555" max="12555" width="16.28515625" style="301" customWidth="1"/>
    <col min="12556" max="12556" width="16" style="301" customWidth="1"/>
    <col min="12557" max="12557" width="13.140625" style="301" customWidth="1"/>
    <col min="12558" max="12800" width="9.140625" style="301"/>
    <col min="12801" max="12801" width="4" style="301" customWidth="1"/>
    <col min="12802" max="12802" width="24.7109375" style="301" customWidth="1"/>
    <col min="12803" max="12803" width="14.140625" style="301" customWidth="1"/>
    <col min="12804" max="12804" width="15.7109375" style="301" customWidth="1"/>
    <col min="12805" max="12805" width="17.85546875" style="301" customWidth="1"/>
    <col min="12806" max="12806" width="15.85546875" style="301" customWidth="1"/>
    <col min="12807" max="12807" width="17.85546875" style="301" customWidth="1"/>
    <col min="12808" max="12808" width="15.28515625" style="301" customWidth="1"/>
    <col min="12809" max="12809" width="13.140625" style="301" customWidth="1"/>
    <col min="12810" max="12810" width="14.7109375" style="301" customWidth="1"/>
    <col min="12811" max="12811" width="16.28515625" style="301" customWidth="1"/>
    <col min="12812" max="12812" width="16" style="301" customWidth="1"/>
    <col min="12813" max="12813" width="13.140625" style="301" customWidth="1"/>
    <col min="12814" max="13056" width="9.140625" style="301"/>
    <col min="13057" max="13057" width="4" style="301" customWidth="1"/>
    <col min="13058" max="13058" width="24.7109375" style="301" customWidth="1"/>
    <col min="13059" max="13059" width="14.140625" style="301" customWidth="1"/>
    <col min="13060" max="13060" width="15.7109375" style="301" customWidth="1"/>
    <col min="13061" max="13061" width="17.85546875" style="301" customWidth="1"/>
    <col min="13062" max="13062" width="15.85546875" style="301" customWidth="1"/>
    <col min="13063" max="13063" width="17.85546875" style="301" customWidth="1"/>
    <col min="13064" max="13064" width="15.28515625" style="301" customWidth="1"/>
    <col min="13065" max="13065" width="13.140625" style="301" customWidth="1"/>
    <col min="13066" max="13066" width="14.7109375" style="301" customWidth="1"/>
    <col min="13067" max="13067" width="16.28515625" style="301" customWidth="1"/>
    <col min="13068" max="13068" width="16" style="301" customWidth="1"/>
    <col min="13069" max="13069" width="13.140625" style="301" customWidth="1"/>
    <col min="13070" max="13312" width="9.140625" style="301"/>
    <col min="13313" max="13313" width="4" style="301" customWidth="1"/>
    <col min="13314" max="13314" width="24.7109375" style="301" customWidth="1"/>
    <col min="13315" max="13315" width="14.140625" style="301" customWidth="1"/>
    <col min="13316" max="13316" width="15.7109375" style="301" customWidth="1"/>
    <col min="13317" max="13317" width="17.85546875" style="301" customWidth="1"/>
    <col min="13318" max="13318" width="15.85546875" style="301" customWidth="1"/>
    <col min="13319" max="13319" width="17.85546875" style="301" customWidth="1"/>
    <col min="13320" max="13320" width="15.28515625" style="301" customWidth="1"/>
    <col min="13321" max="13321" width="13.140625" style="301" customWidth="1"/>
    <col min="13322" max="13322" width="14.7109375" style="301" customWidth="1"/>
    <col min="13323" max="13323" width="16.28515625" style="301" customWidth="1"/>
    <col min="13324" max="13324" width="16" style="301" customWidth="1"/>
    <col min="13325" max="13325" width="13.140625" style="301" customWidth="1"/>
    <col min="13326" max="13568" width="9.140625" style="301"/>
    <col min="13569" max="13569" width="4" style="301" customWidth="1"/>
    <col min="13570" max="13570" width="24.7109375" style="301" customWidth="1"/>
    <col min="13571" max="13571" width="14.140625" style="301" customWidth="1"/>
    <col min="13572" max="13572" width="15.7109375" style="301" customWidth="1"/>
    <col min="13573" max="13573" width="17.85546875" style="301" customWidth="1"/>
    <col min="13574" max="13574" width="15.85546875" style="301" customWidth="1"/>
    <col min="13575" max="13575" width="17.85546875" style="301" customWidth="1"/>
    <col min="13576" max="13576" width="15.28515625" style="301" customWidth="1"/>
    <col min="13577" max="13577" width="13.140625" style="301" customWidth="1"/>
    <col min="13578" max="13578" width="14.7109375" style="301" customWidth="1"/>
    <col min="13579" max="13579" width="16.28515625" style="301" customWidth="1"/>
    <col min="13580" max="13580" width="16" style="301" customWidth="1"/>
    <col min="13581" max="13581" width="13.140625" style="301" customWidth="1"/>
    <col min="13582" max="13824" width="9.140625" style="301"/>
    <col min="13825" max="13825" width="4" style="301" customWidth="1"/>
    <col min="13826" max="13826" width="24.7109375" style="301" customWidth="1"/>
    <col min="13827" max="13827" width="14.140625" style="301" customWidth="1"/>
    <col min="13828" max="13828" width="15.7109375" style="301" customWidth="1"/>
    <col min="13829" max="13829" width="17.85546875" style="301" customWidth="1"/>
    <col min="13830" max="13830" width="15.85546875" style="301" customWidth="1"/>
    <col min="13831" max="13831" width="17.85546875" style="301" customWidth="1"/>
    <col min="13832" max="13832" width="15.28515625" style="301" customWidth="1"/>
    <col min="13833" max="13833" width="13.140625" style="301" customWidth="1"/>
    <col min="13834" max="13834" width="14.7109375" style="301" customWidth="1"/>
    <col min="13835" max="13835" width="16.28515625" style="301" customWidth="1"/>
    <col min="13836" max="13836" width="16" style="301" customWidth="1"/>
    <col min="13837" max="13837" width="13.140625" style="301" customWidth="1"/>
    <col min="13838" max="14080" width="9.140625" style="301"/>
    <col min="14081" max="14081" width="4" style="301" customWidth="1"/>
    <col min="14082" max="14082" width="24.7109375" style="301" customWidth="1"/>
    <col min="14083" max="14083" width="14.140625" style="301" customWidth="1"/>
    <col min="14084" max="14084" width="15.7109375" style="301" customWidth="1"/>
    <col min="14085" max="14085" width="17.85546875" style="301" customWidth="1"/>
    <col min="14086" max="14086" width="15.85546875" style="301" customWidth="1"/>
    <col min="14087" max="14087" width="17.85546875" style="301" customWidth="1"/>
    <col min="14088" max="14088" width="15.28515625" style="301" customWidth="1"/>
    <col min="14089" max="14089" width="13.140625" style="301" customWidth="1"/>
    <col min="14090" max="14090" width="14.7109375" style="301" customWidth="1"/>
    <col min="14091" max="14091" width="16.28515625" style="301" customWidth="1"/>
    <col min="14092" max="14092" width="16" style="301" customWidth="1"/>
    <col min="14093" max="14093" width="13.140625" style="301" customWidth="1"/>
    <col min="14094" max="14336" width="9.140625" style="301"/>
    <col min="14337" max="14337" width="4" style="301" customWidth="1"/>
    <col min="14338" max="14338" width="24.7109375" style="301" customWidth="1"/>
    <col min="14339" max="14339" width="14.140625" style="301" customWidth="1"/>
    <col min="14340" max="14340" width="15.7109375" style="301" customWidth="1"/>
    <col min="14341" max="14341" width="17.85546875" style="301" customWidth="1"/>
    <col min="14342" max="14342" width="15.85546875" style="301" customWidth="1"/>
    <col min="14343" max="14343" width="17.85546875" style="301" customWidth="1"/>
    <col min="14344" max="14344" width="15.28515625" style="301" customWidth="1"/>
    <col min="14345" max="14345" width="13.140625" style="301" customWidth="1"/>
    <col min="14346" max="14346" width="14.7109375" style="301" customWidth="1"/>
    <col min="14347" max="14347" width="16.28515625" style="301" customWidth="1"/>
    <col min="14348" max="14348" width="16" style="301" customWidth="1"/>
    <col min="14349" max="14349" width="13.140625" style="301" customWidth="1"/>
    <col min="14350" max="14592" width="9.140625" style="301"/>
    <col min="14593" max="14593" width="4" style="301" customWidth="1"/>
    <col min="14594" max="14594" width="24.7109375" style="301" customWidth="1"/>
    <col min="14595" max="14595" width="14.140625" style="301" customWidth="1"/>
    <col min="14596" max="14596" width="15.7109375" style="301" customWidth="1"/>
    <col min="14597" max="14597" width="17.85546875" style="301" customWidth="1"/>
    <col min="14598" max="14598" width="15.85546875" style="301" customWidth="1"/>
    <col min="14599" max="14599" width="17.85546875" style="301" customWidth="1"/>
    <col min="14600" max="14600" width="15.28515625" style="301" customWidth="1"/>
    <col min="14601" max="14601" width="13.140625" style="301" customWidth="1"/>
    <col min="14602" max="14602" width="14.7109375" style="301" customWidth="1"/>
    <col min="14603" max="14603" width="16.28515625" style="301" customWidth="1"/>
    <col min="14604" max="14604" width="16" style="301" customWidth="1"/>
    <col min="14605" max="14605" width="13.140625" style="301" customWidth="1"/>
    <col min="14606" max="14848" width="9.140625" style="301"/>
    <col min="14849" max="14849" width="4" style="301" customWidth="1"/>
    <col min="14850" max="14850" width="24.7109375" style="301" customWidth="1"/>
    <col min="14851" max="14851" width="14.140625" style="301" customWidth="1"/>
    <col min="14852" max="14852" width="15.7109375" style="301" customWidth="1"/>
    <col min="14853" max="14853" width="17.85546875" style="301" customWidth="1"/>
    <col min="14854" max="14854" width="15.85546875" style="301" customWidth="1"/>
    <col min="14855" max="14855" width="17.85546875" style="301" customWidth="1"/>
    <col min="14856" max="14856" width="15.28515625" style="301" customWidth="1"/>
    <col min="14857" max="14857" width="13.140625" style="301" customWidth="1"/>
    <col min="14858" max="14858" width="14.7109375" style="301" customWidth="1"/>
    <col min="14859" max="14859" width="16.28515625" style="301" customWidth="1"/>
    <col min="14860" max="14860" width="16" style="301" customWidth="1"/>
    <col min="14861" max="14861" width="13.140625" style="301" customWidth="1"/>
    <col min="14862" max="15104" width="9.140625" style="301"/>
    <col min="15105" max="15105" width="4" style="301" customWidth="1"/>
    <col min="15106" max="15106" width="24.7109375" style="301" customWidth="1"/>
    <col min="15107" max="15107" width="14.140625" style="301" customWidth="1"/>
    <col min="15108" max="15108" width="15.7109375" style="301" customWidth="1"/>
    <col min="15109" max="15109" width="17.85546875" style="301" customWidth="1"/>
    <col min="15110" max="15110" width="15.85546875" style="301" customWidth="1"/>
    <col min="15111" max="15111" width="17.85546875" style="301" customWidth="1"/>
    <col min="15112" max="15112" width="15.28515625" style="301" customWidth="1"/>
    <col min="15113" max="15113" width="13.140625" style="301" customWidth="1"/>
    <col min="15114" max="15114" width="14.7109375" style="301" customWidth="1"/>
    <col min="15115" max="15115" width="16.28515625" style="301" customWidth="1"/>
    <col min="15116" max="15116" width="16" style="301" customWidth="1"/>
    <col min="15117" max="15117" width="13.140625" style="301" customWidth="1"/>
    <col min="15118" max="15360" width="9.140625" style="301"/>
    <col min="15361" max="15361" width="4" style="301" customWidth="1"/>
    <col min="15362" max="15362" width="24.7109375" style="301" customWidth="1"/>
    <col min="15363" max="15363" width="14.140625" style="301" customWidth="1"/>
    <col min="15364" max="15364" width="15.7109375" style="301" customWidth="1"/>
    <col min="15365" max="15365" width="17.85546875" style="301" customWidth="1"/>
    <col min="15366" max="15366" width="15.85546875" style="301" customWidth="1"/>
    <col min="15367" max="15367" width="17.85546875" style="301" customWidth="1"/>
    <col min="15368" max="15368" width="15.28515625" style="301" customWidth="1"/>
    <col min="15369" max="15369" width="13.140625" style="301" customWidth="1"/>
    <col min="15370" max="15370" width="14.7109375" style="301" customWidth="1"/>
    <col min="15371" max="15371" width="16.28515625" style="301" customWidth="1"/>
    <col min="15372" max="15372" width="16" style="301" customWidth="1"/>
    <col min="15373" max="15373" width="13.140625" style="301" customWidth="1"/>
    <col min="15374" max="15616" width="9.140625" style="301"/>
    <col min="15617" max="15617" width="4" style="301" customWidth="1"/>
    <col min="15618" max="15618" width="24.7109375" style="301" customWidth="1"/>
    <col min="15619" max="15619" width="14.140625" style="301" customWidth="1"/>
    <col min="15620" max="15620" width="15.7109375" style="301" customWidth="1"/>
    <col min="15621" max="15621" width="17.85546875" style="301" customWidth="1"/>
    <col min="15622" max="15622" width="15.85546875" style="301" customWidth="1"/>
    <col min="15623" max="15623" width="17.85546875" style="301" customWidth="1"/>
    <col min="15624" max="15624" width="15.28515625" style="301" customWidth="1"/>
    <col min="15625" max="15625" width="13.140625" style="301" customWidth="1"/>
    <col min="15626" max="15626" width="14.7109375" style="301" customWidth="1"/>
    <col min="15627" max="15627" width="16.28515625" style="301" customWidth="1"/>
    <col min="15628" max="15628" width="16" style="301" customWidth="1"/>
    <col min="15629" max="15629" width="13.140625" style="301" customWidth="1"/>
    <col min="15630" max="15872" width="9.140625" style="301"/>
    <col min="15873" max="15873" width="4" style="301" customWidth="1"/>
    <col min="15874" max="15874" width="24.7109375" style="301" customWidth="1"/>
    <col min="15875" max="15875" width="14.140625" style="301" customWidth="1"/>
    <col min="15876" max="15876" width="15.7109375" style="301" customWidth="1"/>
    <col min="15877" max="15877" width="17.85546875" style="301" customWidth="1"/>
    <col min="15878" max="15878" width="15.85546875" style="301" customWidth="1"/>
    <col min="15879" max="15879" width="17.85546875" style="301" customWidth="1"/>
    <col min="15880" max="15880" width="15.28515625" style="301" customWidth="1"/>
    <col min="15881" max="15881" width="13.140625" style="301" customWidth="1"/>
    <col min="15882" max="15882" width="14.7109375" style="301" customWidth="1"/>
    <col min="15883" max="15883" width="16.28515625" style="301" customWidth="1"/>
    <col min="15884" max="15884" width="16" style="301" customWidth="1"/>
    <col min="15885" max="15885" width="13.140625" style="301" customWidth="1"/>
    <col min="15886" max="16128" width="9.140625" style="301"/>
    <col min="16129" max="16129" width="4" style="301" customWidth="1"/>
    <col min="16130" max="16130" width="24.7109375" style="301" customWidth="1"/>
    <col min="16131" max="16131" width="14.140625" style="301" customWidth="1"/>
    <col min="16132" max="16132" width="15.7109375" style="301" customWidth="1"/>
    <col min="16133" max="16133" width="17.85546875" style="301" customWidth="1"/>
    <col min="16134" max="16134" width="15.85546875" style="301" customWidth="1"/>
    <col min="16135" max="16135" width="17.85546875" style="301" customWidth="1"/>
    <col min="16136" max="16136" width="15.28515625" style="301" customWidth="1"/>
    <col min="16137" max="16137" width="13.140625" style="301" customWidth="1"/>
    <col min="16138" max="16138" width="14.7109375" style="301" customWidth="1"/>
    <col min="16139" max="16139" width="16.28515625" style="301" customWidth="1"/>
    <col min="16140" max="16140" width="16" style="301" customWidth="1"/>
    <col min="16141" max="16141" width="13.140625" style="301" customWidth="1"/>
    <col min="16142" max="16384" width="9.140625" style="301"/>
  </cols>
  <sheetData>
    <row r="1" spans="1:13" ht="25.5" customHeight="1">
      <c r="A1" s="604" t="s">
        <v>469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</row>
    <row r="2" spans="1:13" ht="19.5" customHeight="1">
      <c r="A2" s="605" t="s">
        <v>468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</row>
    <row r="3" spans="1:13" ht="19.5" customHeight="1">
      <c r="A3" s="486" t="s">
        <v>54</v>
      </c>
      <c r="B3" s="486" t="s">
        <v>86</v>
      </c>
      <c r="C3" s="484" t="s">
        <v>1940</v>
      </c>
      <c r="D3" s="484"/>
      <c r="E3" s="484"/>
      <c r="F3" s="484"/>
      <c r="G3" s="484"/>
      <c r="H3" s="484"/>
      <c r="I3" s="484"/>
      <c r="J3" s="484"/>
      <c r="K3" s="484"/>
      <c r="L3" s="486" t="s">
        <v>1941</v>
      </c>
      <c r="M3" s="486" t="s">
        <v>1942</v>
      </c>
    </row>
    <row r="4" spans="1:13" ht="15" customHeight="1">
      <c r="A4" s="486"/>
      <c r="B4" s="486"/>
      <c r="C4" s="486" t="s">
        <v>470</v>
      </c>
      <c r="D4" s="486" t="s">
        <v>1943</v>
      </c>
      <c r="E4" s="486" t="s">
        <v>471</v>
      </c>
      <c r="F4" s="484" t="s">
        <v>1944</v>
      </c>
      <c r="G4" s="484"/>
      <c r="H4" s="486" t="s">
        <v>1945</v>
      </c>
      <c r="I4" s="486" t="s">
        <v>1946</v>
      </c>
      <c r="J4" s="484" t="s">
        <v>1947</v>
      </c>
      <c r="K4" s="484"/>
      <c r="L4" s="486"/>
      <c r="M4" s="486"/>
    </row>
    <row r="5" spans="1:13" ht="10.5" customHeight="1">
      <c r="A5" s="486"/>
      <c r="B5" s="486"/>
      <c r="C5" s="486"/>
      <c r="D5" s="486"/>
      <c r="E5" s="486"/>
      <c r="F5" s="486" t="s">
        <v>224</v>
      </c>
      <c r="G5" s="397" t="s">
        <v>293</v>
      </c>
      <c r="H5" s="486"/>
      <c r="I5" s="486"/>
      <c r="J5" s="486" t="s">
        <v>224</v>
      </c>
      <c r="K5" s="397" t="s">
        <v>293</v>
      </c>
      <c r="L5" s="486"/>
      <c r="M5" s="486"/>
    </row>
    <row r="6" spans="1:13" ht="42" customHeight="1">
      <c r="A6" s="486"/>
      <c r="B6" s="486"/>
      <c r="C6" s="486"/>
      <c r="D6" s="486"/>
      <c r="E6" s="486"/>
      <c r="F6" s="486"/>
      <c r="G6" s="397" t="s">
        <v>472</v>
      </c>
      <c r="H6" s="486"/>
      <c r="I6" s="486"/>
      <c r="J6" s="486"/>
      <c r="K6" s="397" t="s">
        <v>473</v>
      </c>
      <c r="L6" s="486"/>
      <c r="M6" s="486"/>
    </row>
    <row r="7" spans="1:13" ht="11.1" customHeight="1">
      <c r="A7" s="397">
        <v>1</v>
      </c>
      <c r="B7" s="397">
        <v>2</v>
      </c>
      <c r="C7" s="397">
        <v>3</v>
      </c>
      <c r="D7" s="397">
        <v>4</v>
      </c>
      <c r="E7" s="397">
        <v>5</v>
      </c>
      <c r="F7" s="397">
        <v>6</v>
      </c>
      <c r="G7" s="397">
        <v>7</v>
      </c>
      <c r="H7" s="397">
        <v>8</v>
      </c>
      <c r="I7" s="397">
        <v>9</v>
      </c>
      <c r="J7" s="397">
        <v>10</v>
      </c>
      <c r="K7" s="397">
        <v>11</v>
      </c>
      <c r="L7" s="397">
        <v>12</v>
      </c>
      <c r="M7" s="397">
        <v>13</v>
      </c>
    </row>
    <row r="8" spans="1:13" ht="29.25" customHeight="1">
      <c r="A8" s="435" t="s">
        <v>11</v>
      </c>
      <c r="B8" s="435"/>
      <c r="C8" s="304">
        <f>C9+C23</f>
        <v>7984</v>
      </c>
      <c r="D8" s="304">
        <f t="shared" ref="D8:M8" si="0">D9+D23</f>
        <v>13453</v>
      </c>
      <c r="E8" s="304">
        <f t="shared" si="0"/>
        <v>17374</v>
      </c>
      <c r="F8" s="304">
        <f t="shared" si="0"/>
        <v>120752</v>
      </c>
      <c r="G8" s="304">
        <f t="shared" si="0"/>
        <v>99893</v>
      </c>
      <c r="H8" s="304">
        <f t="shared" si="0"/>
        <v>7978</v>
      </c>
      <c r="I8" s="304">
        <f t="shared" si="0"/>
        <v>9062</v>
      </c>
      <c r="J8" s="304">
        <f t="shared" si="0"/>
        <v>44712</v>
      </c>
      <c r="K8" s="304">
        <f t="shared" si="0"/>
        <v>27155</v>
      </c>
      <c r="L8" s="305">
        <f t="shared" ref="L8:L64" si="1">J8/(F8+H8-I8)</f>
        <v>0.37363371995855199</v>
      </c>
      <c r="M8" s="304">
        <f t="shared" si="0"/>
        <v>11189</v>
      </c>
    </row>
    <row r="9" spans="1:13" ht="29.25" customHeight="1">
      <c r="A9" s="597" t="s">
        <v>1552</v>
      </c>
      <c r="B9" s="602"/>
      <c r="C9" s="302">
        <f>C10+C12+C17</f>
        <v>5659</v>
      </c>
      <c r="D9" s="302">
        <f t="shared" ref="D9:M9" si="2">D10+D12+D17</f>
        <v>4400</v>
      </c>
      <c r="E9" s="302">
        <f t="shared" si="2"/>
        <v>12841</v>
      </c>
      <c r="F9" s="302">
        <f t="shared" si="2"/>
        <v>77971</v>
      </c>
      <c r="G9" s="302">
        <f t="shared" si="2"/>
        <v>73468</v>
      </c>
      <c r="H9" s="302">
        <f t="shared" si="2"/>
        <v>5719</v>
      </c>
      <c r="I9" s="302">
        <f t="shared" si="2"/>
        <v>5554</v>
      </c>
      <c r="J9" s="302">
        <f t="shared" si="2"/>
        <v>20383</v>
      </c>
      <c r="K9" s="302">
        <f t="shared" si="2"/>
        <v>17242</v>
      </c>
      <c r="L9" s="303">
        <f t="shared" si="1"/>
        <v>0.26086567011364797</v>
      </c>
      <c r="M9" s="302">
        <f t="shared" si="2"/>
        <v>6775</v>
      </c>
    </row>
    <row r="10" spans="1:13" ht="35.25" customHeight="1">
      <c r="A10" s="603" t="s">
        <v>1553</v>
      </c>
      <c r="B10" s="603"/>
      <c r="C10" s="310">
        <f>C11</f>
        <v>2298</v>
      </c>
      <c r="D10" s="310">
        <f t="shared" ref="D10:M10" si="3">D11</f>
        <v>1202</v>
      </c>
      <c r="E10" s="310">
        <f t="shared" si="3"/>
        <v>9454</v>
      </c>
      <c r="F10" s="310">
        <f t="shared" si="3"/>
        <v>34296</v>
      </c>
      <c r="G10" s="310">
        <f t="shared" si="3"/>
        <v>33168</v>
      </c>
      <c r="H10" s="310">
        <f t="shared" si="3"/>
        <v>3043</v>
      </c>
      <c r="I10" s="310">
        <f t="shared" si="3"/>
        <v>19</v>
      </c>
      <c r="J10" s="310">
        <f t="shared" si="3"/>
        <v>14581</v>
      </c>
      <c r="K10" s="310">
        <f t="shared" si="3"/>
        <v>13489</v>
      </c>
      <c r="L10" s="314">
        <f t="shared" si="1"/>
        <v>0.3907020364415863</v>
      </c>
      <c r="M10" s="310">
        <f t="shared" si="3"/>
        <v>2850</v>
      </c>
    </row>
    <row r="11" spans="1:13" ht="15" customHeight="1">
      <c r="A11" s="397">
        <v>12</v>
      </c>
      <c r="B11" s="59" t="s">
        <v>511</v>
      </c>
      <c r="C11" s="57">
        <v>2298</v>
      </c>
      <c r="D11" s="57">
        <v>1202</v>
      </c>
      <c r="E11" s="57">
        <v>9454</v>
      </c>
      <c r="F11" s="57">
        <v>34296</v>
      </c>
      <c r="G11" s="57">
        <v>33168</v>
      </c>
      <c r="H11" s="57">
        <v>3043</v>
      </c>
      <c r="I11" s="57">
        <v>19</v>
      </c>
      <c r="J11" s="57">
        <v>14581</v>
      </c>
      <c r="K11" s="57">
        <v>13489</v>
      </c>
      <c r="L11" s="58">
        <f t="shared" si="1"/>
        <v>0.3907020364415863</v>
      </c>
      <c r="M11" s="57">
        <v>2850</v>
      </c>
    </row>
    <row r="12" spans="1:13" ht="27.75" customHeight="1">
      <c r="A12" s="601" t="s">
        <v>1554</v>
      </c>
      <c r="B12" s="600"/>
      <c r="C12" s="306">
        <f>SUM(C13:C16)</f>
        <v>1705</v>
      </c>
      <c r="D12" s="306">
        <f t="shared" ref="D12:M12" si="4">SUM(D13:D16)</f>
        <v>2255</v>
      </c>
      <c r="E12" s="306">
        <f t="shared" si="4"/>
        <v>3204</v>
      </c>
      <c r="F12" s="306">
        <f t="shared" si="4"/>
        <v>10630</v>
      </c>
      <c r="G12" s="306">
        <f t="shared" si="4"/>
        <v>8450</v>
      </c>
      <c r="H12" s="306">
        <f t="shared" si="4"/>
        <v>347</v>
      </c>
      <c r="I12" s="306">
        <f t="shared" si="4"/>
        <v>91</v>
      </c>
      <c r="J12" s="306">
        <f t="shared" si="4"/>
        <v>3913</v>
      </c>
      <c r="K12" s="306">
        <f t="shared" si="4"/>
        <v>2620</v>
      </c>
      <c r="L12" s="314">
        <f t="shared" si="1"/>
        <v>0.35945250780819399</v>
      </c>
      <c r="M12" s="306">
        <f t="shared" si="4"/>
        <v>982</v>
      </c>
    </row>
    <row r="13" spans="1:13" ht="15" customHeight="1">
      <c r="A13" s="59"/>
      <c r="B13" s="59" t="s">
        <v>503</v>
      </c>
      <c r="C13" s="57">
        <v>126</v>
      </c>
      <c r="D13" s="57">
        <v>58</v>
      </c>
      <c r="E13" s="57">
        <v>67</v>
      </c>
      <c r="F13" s="57">
        <v>779</v>
      </c>
      <c r="G13" s="57">
        <v>407</v>
      </c>
      <c r="H13" s="57">
        <v>2</v>
      </c>
      <c r="I13" s="57">
        <v>72</v>
      </c>
      <c r="J13" s="57">
        <v>287</v>
      </c>
      <c r="K13" s="57">
        <v>25</v>
      </c>
      <c r="L13" s="58">
        <f t="shared" si="1"/>
        <v>0.40479548660084624</v>
      </c>
      <c r="M13" s="57">
        <v>130</v>
      </c>
    </row>
    <row r="14" spans="1:13" ht="15" customHeight="1">
      <c r="A14" s="397">
        <v>5</v>
      </c>
      <c r="B14" s="59" t="s">
        <v>504</v>
      </c>
      <c r="C14" s="57">
        <v>202</v>
      </c>
      <c r="D14" s="57">
        <v>2020</v>
      </c>
      <c r="E14" s="57">
        <v>30</v>
      </c>
      <c r="F14" s="57">
        <v>1584</v>
      </c>
      <c r="G14" s="57">
        <v>1176</v>
      </c>
      <c r="H14" s="57">
        <v>40</v>
      </c>
      <c r="I14" s="57">
        <v>7</v>
      </c>
      <c r="J14" s="57">
        <v>411</v>
      </c>
      <c r="K14" s="57">
        <v>61</v>
      </c>
      <c r="L14" s="58">
        <f t="shared" si="1"/>
        <v>0.25417439703153988</v>
      </c>
      <c r="M14" s="57">
        <v>249</v>
      </c>
    </row>
    <row r="15" spans="1:13" ht="15" customHeight="1">
      <c r="A15" s="397">
        <v>7</v>
      </c>
      <c r="B15" s="59" t="s">
        <v>506</v>
      </c>
      <c r="C15" s="57">
        <v>1</v>
      </c>
      <c r="D15" s="57">
        <v>12</v>
      </c>
      <c r="E15" s="57">
        <v>26</v>
      </c>
      <c r="F15" s="57">
        <v>4093</v>
      </c>
      <c r="G15" s="57">
        <v>3786</v>
      </c>
      <c r="H15" s="57">
        <v>156</v>
      </c>
      <c r="I15" s="57">
        <v>0</v>
      </c>
      <c r="J15" s="57">
        <v>189</v>
      </c>
      <c r="K15" s="57">
        <v>16</v>
      </c>
      <c r="L15" s="58">
        <f t="shared" si="1"/>
        <v>4.4481054365733116E-2</v>
      </c>
      <c r="M15" s="57">
        <v>279</v>
      </c>
    </row>
    <row r="16" spans="1:13" ht="15" customHeight="1">
      <c r="A16" s="397">
        <v>15</v>
      </c>
      <c r="B16" s="59" t="s">
        <v>513</v>
      </c>
      <c r="C16" s="57">
        <v>1376</v>
      </c>
      <c r="D16" s="57">
        <v>165</v>
      </c>
      <c r="E16" s="57">
        <v>3081</v>
      </c>
      <c r="F16" s="57">
        <v>4174</v>
      </c>
      <c r="G16" s="57">
        <v>3081</v>
      </c>
      <c r="H16" s="57">
        <v>149</v>
      </c>
      <c r="I16" s="57">
        <v>12</v>
      </c>
      <c r="J16" s="57">
        <v>3026</v>
      </c>
      <c r="K16" s="57">
        <v>2518</v>
      </c>
      <c r="L16" s="58">
        <f t="shared" si="1"/>
        <v>0.70192530735328229</v>
      </c>
      <c r="M16" s="57">
        <v>324</v>
      </c>
    </row>
    <row r="17" spans="1:13" ht="27.75" customHeight="1">
      <c r="A17" s="601" t="s">
        <v>1555</v>
      </c>
      <c r="B17" s="600"/>
      <c r="C17" s="306">
        <f>SUM(C18:C22)</f>
        <v>1656</v>
      </c>
      <c r="D17" s="306">
        <f t="shared" ref="D17:M17" si="5">SUM(D18:D22)</f>
        <v>943</v>
      </c>
      <c r="E17" s="306">
        <f t="shared" si="5"/>
        <v>183</v>
      </c>
      <c r="F17" s="306">
        <f t="shared" si="5"/>
        <v>33045</v>
      </c>
      <c r="G17" s="306">
        <f t="shared" si="5"/>
        <v>31850</v>
      </c>
      <c r="H17" s="306">
        <f t="shared" si="5"/>
        <v>2329</v>
      </c>
      <c r="I17" s="306">
        <f t="shared" si="5"/>
        <v>5444</v>
      </c>
      <c r="J17" s="306">
        <f t="shared" si="5"/>
        <v>1889</v>
      </c>
      <c r="K17" s="306">
        <f t="shared" si="5"/>
        <v>1133</v>
      </c>
      <c r="L17" s="314">
        <f t="shared" si="1"/>
        <v>6.3113932509188106E-2</v>
      </c>
      <c r="M17" s="306">
        <f t="shared" si="5"/>
        <v>2943</v>
      </c>
    </row>
    <row r="18" spans="1:13" ht="15" customHeight="1">
      <c r="A18" s="397">
        <v>2</v>
      </c>
      <c r="B18" s="59" t="s">
        <v>501</v>
      </c>
      <c r="C18" s="57">
        <v>221</v>
      </c>
      <c r="D18" s="57">
        <v>733</v>
      </c>
      <c r="E18" s="57">
        <v>52</v>
      </c>
      <c r="F18" s="57">
        <v>636</v>
      </c>
      <c r="G18" s="57">
        <v>473</v>
      </c>
      <c r="H18" s="57">
        <v>52</v>
      </c>
      <c r="I18" s="57">
        <v>193</v>
      </c>
      <c r="J18" s="57">
        <v>185</v>
      </c>
      <c r="K18" s="57">
        <v>55</v>
      </c>
      <c r="L18" s="58">
        <f t="shared" si="1"/>
        <v>0.37373737373737376</v>
      </c>
      <c r="M18" s="57">
        <v>85</v>
      </c>
    </row>
    <row r="19" spans="1:13" ht="15" customHeight="1">
      <c r="A19" s="397">
        <v>6</v>
      </c>
      <c r="B19" s="59" t="s">
        <v>505</v>
      </c>
      <c r="C19" s="57">
        <v>73</v>
      </c>
      <c r="D19" s="57">
        <v>0</v>
      </c>
      <c r="E19" s="57">
        <v>0</v>
      </c>
      <c r="F19" s="57">
        <v>2741</v>
      </c>
      <c r="G19" s="57">
        <v>2480</v>
      </c>
      <c r="H19" s="57">
        <v>87</v>
      </c>
      <c r="I19" s="57">
        <v>725</v>
      </c>
      <c r="J19" s="57">
        <v>247</v>
      </c>
      <c r="K19" s="57">
        <v>25</v>
      </c>
      <c r="L19" s="58">
        <f t="shared" si="1"/>
        <v>0.11745126010461246</v>
      </c>
      <c r="M19" s="57">
        <v>436</v>
      </c>
    </row>
    <row r="20" spans="1:13" ht="15" customHeight="1">
      <c r="A20" s="397">
        <v>8</v>
      </c>
      <c r="B20" s="59" t="s">
        <v>507</v>
      </c>
      <c r="C20" s="57">
        <v>481</v>
      </c>
      <c r="D20" s="57">
        <v>42</v>
      </c>
      <c r="E20" s="57">
        <v>0</v>
      </c>
      <c r="F20" s="57">
        <v>14986</v>
      </c>
      <c r="G20" s="57">
        <v>14637</v>
      </c>
      <c r="H20" s="57">
        <v>1350</v>
      </c>
      <c r="I20" s="57">
        <v>0</v>
      </c>
      <c r="J20" s="57">
        <v>559</v>
      </c>
      <c r="K20" s="57">
        <v>350</v>
      </c>
      <c r="L20" s="58">
        <f t="shared" si="1"/>
        <v>3.4218903036238979E-2</v>
      </c>
      <c r="M20" s="57">
        <v>1347</v>
      </c>
    </row>
    <row r="21" spans="1:13" ht="15" customHeight="1">
      <c r="A21" s="397">
        <v>9</v>
      </c>
      <c r="B21" s="59" t="s">
        <v>508</v>
      </c>
      <c r="C21" s="57">
        <v>117</v>
      </c>
      <c r="D21" s="57">
        <v>95</v>
      </c>
      <c r="E21" s="57">
        <v>131</v>
      </c>
      <c r="F21" s="57">
        <v>10299</v>
      </c>
      <c r="G21" s="57">
        <v>10088</v>
      </c>
      <c r="H21" s="57">
        <v>540</v>
      </c>
      <c r="I21" s="57">
        <v>307</v>
      </c>
      <c r="J21" s="57">
        <v>722</v>
      </c>
      <c r="K21" s="57">
        <v>669</v>
      </c>
      <c r="L21" s="58">
        <f t="shared" si="1"/>
        <v>6.8552981390049367E-2</v>
      </c>
      <c r="M21" s="57">
        <v>717</v>
      </c>
    </row>
    <row r="22" spans="1:13" ht="15" customHeight="1">
      <c r="A22" s="397">
        <v>13</v>
      </c>
      <c r="B22" s="59" t="s">
        <v>1948</v>
      </c>
      <c r="C22" s="57">
        <v>764</v>
      </c>
      <c r="D22" s="57">
        <v>73</v>
      </c>
      <c r="E22" s="57">
        <v>0</v>
      </c>
      <c r="F22" s="57">
        <v>4383</v>
      </c>
      <c r="G22" s="57">
        <v>4172</v>
      </c>
      <c r="H22" s="57">
        <v>300</v>
      </c>
      <c r="I22" s="57">
        <v>4219</v>
      </c>
      <c r="J22" s="57">
        <v>176</v>
      </c>
      <c r="K22" s="57">
        <v>34</v>
      </c>
      <c r="L22" s="58">
        <f t="shared" si="1"/>
        <v>0.37931034482758619</v>
      </c>
      <c r="M22" s="57">
        <v>358</v>
      </c>
    </row>
    <row r="23" spans="1:13" ht="27.75" customHeight="1">
      <c r="A23" s="597" t="s">
        <v>1556</v>
      </c>
      <c r="B23" s="598"/>
      <c r="C23" s="311">
        <f>C24+C30+C38+C48+C53+C61</f>
        <v>2325</v>
      </c>
      <c r="D23" s="311">
        <f t="shared" ref="D23:M23" si="6">D24+D30+D38+D48+D53+D61</f>
        <v>9053</v>
      </c>
      <c r="E23" s="311">
        <f t="shared" si="6"/>
        <v>4533</v>
      </c>
      <c r="F23" s="311">
        <f t="shared" si="6"/>
        <v>42781</v>
      </c>
      <c r="G23" s="311">
        <f t="shared" si="6"/>
        <v>26425</v>
      </c>
      <c r="H23" s="311">
        <f t="shared" si="6"/>
        <v>2259</v>
      </c>
      <c r="I23" s="311">
        <f t="shared" si="6"/>
        <v>3508</v>
      </c>
      <c r="J23" s="311">
        <f t="shared" si="6"/>
        <v>24329</v>
      </c>
      <c r="K23" s="311">
        <f t="shared" si="6"/>
        <v>9913</v>
      </c>
      <c r="L23" s="303">
        <f t="shared" si="1"/>
        <v>0.5857892709236252</v>
      </c>
      <c r="M23" s="311">
        <f t="shared" si="6"/>
        <v>4414</v>
      </c>
    </row>
    <row r="24" spans="1:13" ht="27.75" customHeight="1">
      <c r="A24" s="599" t="s">
        <v>1557</v>
      </c>
      <c r="B24" s="600"/>
      <c r="C24" s="306">
        <f>SUM(C25:C29)</f>
        <v>444</v>
      </c>
      <c r="D24" s="306">
        <f t="shared" ref="D24:M24" si="7">SUM(D25:D29)</f>
        <v>3435</v>
      </c>
      <c r="E24" s="306">
        <f t="shared" si="7"/>
        <v>1521</v>
      </c>
      <c r="F24" s="306">
        <f t="shared" si="7"/>
        <v>7547</v>
      </c>
      <c r="G24" s="306">
        <f t="shared" si="7"/>
        <v>4475</v>
      </c>
      <c r="H24" s="306">
        <f t="shared" si="7"/>
        <v>177</v>
      </c>
      <c r="I24" s="306">
        <f t="shared" si="7"/>
        <v>1744</v>
      </c>
      <c r="J24" s="306">
        <f t="shared" si="7"/>
        <v>4012</v>
      </c>
      <c r="K24" s="306">
        <f t="shared" si="7"/>
        <v>1316</v>
      </c>
      <c r="L24" s="314">
        <f t="shared" si="1"/>
        <v>0.67090301003344477</v>
      </c>
      <c r="M24" s="306">
        <f t="shared" si="7"/>
        <v>541</v>
      </c>
    </row>
    <row r="25" spans="1:13" ht="15" customHeight="1">
      <c r="A25" s="397">
        <v>1</v>
      </c>
      <c r="B25" s="59" t="s">
        <v>474</v>
      </c>
      <c r="C25" s="57">
        <v>135</v>
      </c>
      <c r="D25" s="57">
        <v>283</v>
      </c>
      <c r="E25" s="57">
        <v>0</v>
      </c>
      <c r="F25" s="57">
        <v>1321</v>
      </c>
      <c r="G25" s="57">
        <v>720</v>
      </c>
      <c r="H25" s="57">
        <v>142</v>
      </c>
      <c r="I25" s="57">
        <v>0</v>
      </c>
      <c r="J25" s="57">
        <v>548</v>
      </c>
      <c r="K25" s="57">
        <v>44</v>
      </c>
      <c r="L25" s="58">
        <f t="shared" si="1"/>
        <v>0.37457279562542722</v>
      </c>
      <c r="M25" s="57">
        <v>107</v>
      </c>
    </row>
    <row r="26" spans="1:13" ht="15" customHeight="1">
      <c r="A26" s="397">
        <v>2</v>
      </c>
      <c r="B26" s="59" t="s">
        <v>475</v>
      </c>
      <c r="C26" s="57">
        <v>86</v>
      </c>
      <c r="D26" s="57">
        <v>553</v>
      </c>
      <c r="E26" s="57">
        <v>525</v>
      </c>
      <c r="F26" s="57">
        <v>2345</v>
      </c>
      <c r="G26" s="57">
        <v>1820</v>
      </c>
      <c r="H26" s="57">
        <v>19</v>
      </c>
      <c r="I26" s="57">
        <v>1198</v>
      </c>
      <c r="J26" s="57">
        <v>975</v>
      </c>
      <c r="K26" s="57">
        <v>520</v>
      </c>
      <c r="L26" s="58">
        <f t="shared" si="1"/>
        <v>0.83619210977701541</v>
      </c>
      <c r="M26" s="57">
        <v>172</v>
      </c>
    </row>
    <row r="27" spans="1:13" ht="15" customHeight="1">
      <c r="A27" s="397">
        <v>3</v>
      </c>
      <c r="B27" s="59" t="s">
        <v>476</v>
      </c>
      <c r="C27" s="57">
        <v>165</v>
      </c>
      <c r="D27" s="57">
        <v>2319</v>
      </c>
      <c r="E27" s="57">
        <v>962</v>
      </c>
      <c r="F27" s="57">
        <v>2280</v>
      </c>
      <c r="G27" s="57">
        <v>1540</v>
      </c>
      <c r="H27" s="57">
        <v>7</v>
      </c>
      <c r="I27" s="57">
        <v>544</v>
      </c>
      <c r="J27" s="57">
        <v>1061</v>
      </c>
      <c r="K27" s="57">
        <v>508</v>
      </c>
      <c r="L27" s="58">
        <f t="shared" si="1"/>
        <v>0.60872059667240386</v>
      </c>
      <c r="M27" s="57">
        <v>180</v>
      </c>
    </row>
    <row r="28" spans="1:13" ht="15" customHeight="1">
      <c r="A28" s="397">
        <v>10</v>
      </c>
      <c r="B28" s="59" t="s">
        <v>509</v>
      </c>
      <c r="C28" s="57">
        <v>14</v>
      </c>
      <c r="D28" s="57">
        <v>54</v>
      </c>
      <c r="E28" s="57">
        <v>28</v>
      </c>
      <c r="F28" s="57">
        <v>841</v>
      </c>
      <c r="G28" s="57">
        <v>216</v>
      </c>
      <c r="H28" s="57">
        <v>3</v>
      </c>
      <c r="I28" s="57">
        <v>0</v>
      </c>
      <c r="J28" s="57">
        <v>687</v>
      </c>
      <c r="K28" s="57">
        <v>82</v>
      </c>
      <c r="L28" s="58">
        <f t="shared" si="1"/>
        <v>0.81398104265402849</v>
      </c>
      <c r="M28" s="57">
        <v>59</v>
      </c>
    </row>
    <row r="29" spans="1:13" ht="15" customHeight="1">
      <c r="A29" s="397">
        <v>4</v>
      </c>
      <c r="B29" s="59" t="s">
        <v>477</v>
      </c>
      <c r="C29" s="57">
        <v>44</v>
      </c>
      <c r="D29" s="57">
        <v>226</v>
      </c>
      <c r="E29" s="57">
        <v>6</v>
      </c>
      <c r="F29" s="57">
        <v>760</v>
      </c>
      <c r="G29" s="57">
        <v>179</v>
      </c>
      <c r="H29" s="57">
        <v>6</v>
      </c>
      <c r="I29" s="57">
        <v>2</v>
      </c>
      <c r="J29" s="57">
        <v>741</v>
      </c>
      <c r="K29" s="57">
        <v>162</v>
      </c>
      <c r="L29" s="58">
        <f t="shared" si="1"/>
        <v>0.96989528795811519</v>
      </c>
      <c r="M29" s="57">
        <v>23</v>
      </c>
    </row>
    <row r="30" spans="1:13" ht="20.100000000000001" customHeight="1">
      <c r="A30" s="599" t="s">
        <v>1558</v>
      </c>
      <c r="B30" s="600"/>
      <c r="C30" s="310">
        <f>C31+C32+C35+C36+C37</f>
        <v>234</v>
      </c>
      <c r="D30" s="310">
        <f t="shared" ref="D30:M30" si="8">D31+D32+D35+D36+D37</f>
        <v>539</v>
      </c>
      <c r="E30" s="310">
        <f t="shared" si="8"/>
        <v>649</v>
      </c>
      <c r="F30" s="310">
        <f t="shared" si="8"/>
        <v>5331</v>
      </c>
      <c r="G30" s="310">
        <f t="shared" si="8"/>
        <v>2371</v>
      </c>
      <c r="H30" s="310">
        <f t="shared" si="8"/>
        <v>220</v>
      </c>
      <c r="I30" s="310">
        <f t="shared" si="8"/>
        <v>404</v>
      </c>
      <c r="J30" s="310">
        <f t="shared" si="8"/>
        <v>3229</v>
      </c>
      <c r="K30" s="310">
        <f t="shared" si="8"/>
        <v>679</v>
      </c>
      <c r="L30" s="314">
        <f t="shared" si="1"/>
        <v>0.62735574120847093</v>
      </c>
      <c r="M30" s="310">
        <f t="shared" si="8"/>
        <v>532</v>
      </c>
    </row>
    <row r="31" spans="1:13" ht="15" customHeight="1">
      <c r="A31" s="397">
        <v>1</v>
      </c>
      <c r="B31" s="59" t="s">
        <v>478</v>
      </c>
      <c r="C31" s="57">
        <v>24</v>
      </c>
      <c r="D31" s="57">
        <v>82</v>
      </c>
      <c r="E31" s="57">
        <v>30</v>
      </c>
      <c r="F31" s="57">
        <v>905</v>
      </c>
      <c r="G31" s="57">
        <v>339</v>
      </c>
      <c r="H31" s="57">
        <v>25</v>
      </c>
      <c r="I31" s="57">
        <v>199</v>
      </c>
      <c r="J31" s="57">
        <v>530</v>
      </c>
      <c r="K31" s="57">
        <v>22</v>
      </c>
      <c r="L31" s="58">
        <f t="shared" si="1"/>
        <v>0.72503419972640215</v>
      </c>
      <c r="M31" s="57">
        <v>70</v>
      </c>
    </row>
    <row r="32" spans="1:13" ht="15" customHeight="1">
      <c r="A32" s="307">
        <v>2</v>
      </c>
      <c r="B32" s="308" t="s">
        <v>479</v>
      </c>
      <c r="C32" s="46">
        <v>122</v>
      </c>
      <c r="D32" s="46">
        <v>87</v>
      </c>
      <c r="E32" s="46">
        <v>357</v>
      </c>
      <c r="F32" s="46">
        <v>1444</v>
      </c>
      <c r="G32" s="46">
        <v>680</v>
      </c>
      <c r="H32" s="46">
        <v>51</v>
      </c>
      <c r="I32" s="46">
        <v>0</v>
      </c>
      <c r="J32" s="46">
        <v>636</v>
      </c>
      <c r="K32" s="46">
        <v>17</v>
      </c>
      <c r="L32" s="313">
        <f t="shared" si="1"/>
        <v>0.42541806020066891</v>
      </c>
      <c r="M32" s="309">
        <v>148</v>
      </c>
    </row>
    <row r="33" spans="1:13" ht="15" customHeight="1">
      <c r="A33" s="397"/>
      <c r="B33" s="59" t="s">
        <v>480</v>
      </c>
      <c r="C33" s="46"/>
      <c r="D33" s="46"/>
      <c r="E33" s="46"/>
      <c r="F33" s="57">
        <v>941</v>
      </c>
      <c r="G33" s="57">
        <v>506</v>
      </c>
      <c r="H33" s="46"/>
      <c r="I33" s="46"/>
      <c r="J33" s="46"/>
      <c r="K33" s="46"/>
      <c r="L33" s="58">
        <f t="shared" si="1"/>
        <v>0</v>
      </c>
      <c r="M33" s="57">
        <v>81</v>
      </c>
    </row>
    <row r="34" spans="1:13" ht="15" customHeight="1">
      <c r="A34" s="397"/>
      <c r="B34" s="59" t="s">
        <v>481</v>
      </c>
      <c r="C34" s="46"/>
      <c r="D34" s="46"/>
      <c r="E34" s="46"/>
      <c r="F34" s="57">
        <v>503</v>
      </c>
      <c r="G34" s="57">
        <v>174</v>
      </c>
      <c r="H34" s="46"/>
      <c r="I34" s="46"/>
      <c r="J34" s="46"/>
      <c r="K34" s="46"/>
      <c r="L34" s="58">
        <f t="shared" si="1"/>
        <v>0</v>
      </c>
      <c r="M34" s="57">
        <v>67</v>
      </c>
    </row>
    <row r="35" spans="1:13" ht="15" customHeight="1">
      <c r="A35" s="397">
        <v>3</v>
      </c>
      <c r="B35" s="59" t="s">
        <v>482</v>
      </c>
      <c r="C35" s="57">
        <v>9</v>
      </c>
      <c r="D35" s="57">
        <v>86</v>
      </c>
      <c r="E35" s="57">
        <v>0</v>
      </c>
      <c r="F35" s="57">
        <v>1110</v>
      </c>
      <c r="G35" s="57">
        <v>513</v>
      </c>
      <c r="H35" s="57">
        <v>3</v>
      </c>
      <c r="I35" s="57">
        <v>0</v>
      </c>
      <c r="J35" s="57">
        <v>1082</v>
      </c>
      <c r="K35" s="57">
        <v>485</v>
      </c>
      <c r="L35" s="58">
        <f t="shared" si="1"/>
        <v>0.97214734950584003</v>
      </c>
      <c r="M35" s="57">
        <v>31</v>
      </c>
    </row>
    <row r="36" spans="1:13" ht="15" customHeight="1">
      <c r="A36" s="59">
        <v>4</v>
      </c>
      <c r="B36" s="59" t="s">
        <v>483</v>
      </c>
      <c r="C36" s="57">
        <v>27</v>
      </c>
      <c r="D36" s="57">
        <v>208</v>
      </c>
      <c r="E36" s="57">
        <v>0</v>
      </c>
      <c r="F36" s="57">
        <v>514</v>
      </c>
      <c r="G36" s="57">
        <v>135</v>
      </c>
      <c r="H36" s="57">
        <v>19</v>
      </c>
      <c r="I36" s="57">
        <v>21</v>
      </c>
      <c r="J36" s="57">
        <v>421</v>
      </c>
      <c r="K36" s="57">
        <v>88</v>
      </c>
      <c r="L36" s="58">
        <f t="shared" si="1"/>
        <v>0.822265625</v>
      </c>
      <c r="M36" s="57">
        <v>91</v>
      </c>
    </row>
    <row r="37" spans="1:13" ht="15" customHeight="1">
      <c r="A37" s="397">
        <v>16</v>
      </c>
      <c r="B37" s="59" t="s">
        <v>514</v>
      </c>
      <c r="C37" s="57">
        <v>52</v>
      </c>
      <c r="D37" s="57">
        <v>76</v>
      </c>
      <c r="E37" s="57">
        <v>262</v>
      </c>
      <c r="F37" s="57">
        <v>1358</v>
      </c>
      <c r="G37" s="57">
        <v>704</v>
      </c>
      <c r="H37" s="57">
        <v>122</v>
      </c>
      <c r="I37" s="57">
        <v>184</v>
      </c>
      <c r="J37" s="57">
        <v>560</v>
      </c>
      <c r="K37" s="57">
        <v>67</v>
      </c>
      <c r="L37" s="58">
        <f t="shared" si="1"/>
        <v>0.43209876543209874</v>
      </c>
      <c r="M37" s="57">
        <v>192</v>
      </c>
    </row>
    <row r="38" spans="1:13" ht="20.100000000000001" customHeight="1">
      <c r="A38" s="603" t="s">
        <v>1559</v>
      </c>
      <c r="B38" s="603"/>
      <c r="C38" s="310">
        <f>C39+C40+C41+C42+C43+C46+C47</f>
        <v>330</v>
      </c>
      <c r="D38" s="310">
        <f t="shared" ref="D38:M38" si="9">D39+D40+D41+D42+D43+D46+D47</f>
        <v>1115</v>
      </c>
      <c r="E38" s="310">
        <f t="shared" si="9"/>
        <v>377</v>
      </c>
      <c r="F38" s="310">
        <f t="shared" si="9"/>
        <v>9150</v>
      </c>
      <c r="G38" s="310">
        <f t="shared" si="9"/>
        <v>4834</v>
      </c>
      <c r="H38" s="310">
        <f t="shared" si="9"/>
        <v>523</v>
      </c>
      <c r="I38" s="310">
        <f t="shared" si="9"/>
        <v>226</v>
      </c>
      <c r="J38" s="310">
        <f t="shared" si="9"/>
        <v>7082</v>
      </c>
      <c r="K38" s="310">
        <f t="shared" si="9"/>
        <v>3374</v>
      </c>
      <c r="L38" s="314">
        <f t="shared" si="1"/>
        <v>0.74965597544193929</v>
      </c>
      <c r="M38" s="310">
        <f t="shared" si="9"/>
        <v>852</v>
      </c>
    </row>
    <row r="39" spans="1:13" ht="15" customHeight="1">
      <c r="A39" s="397">
        <v>1</v>
      </c>
      <c r="B39" s="59" t="s">
        <v>488</v>
      </c>
      <c r="C39" s="57">
        <v>5</v>
      </c>
      <c r="D39" s="57">
        <v>46</v>
      </c>
      <c r="E39" s="57">
        <v>12</v>
      </c>
      <c r="F39" s="57">
        <v>894</v>
      </c>
      <c r="G39" s="57">
        <v>601</v>
      </c>
      <c r="H39" s="57">
        <v>0</v>
      </c>
      <c r="I39" s="57">
        <v>12</v>
      </c>
      <c r="J39" s="57">
        <v>882</v>
      </c>
      <c r="K39" s="57">
        <v>589</v>
      </c>
      <c r="L39" s="58">
        <f t="shared" si="1"/>
        <v>1</v>
      </c>
      <c r="M39" s="57">
        <v>0</v>
      </c>
    </row>
    <row r="40" spans="1:13" ht="15" customHeight="1">
      <c r="A40" s="397">
        <v>2</v>
      </c>
      <c r="B40" s="59" t="s">
        <v>489</v>
      </c>
      <c r="C40" s="57">
        <v>6</v>
      </c>
      <c r="D40" s="57">
        <v>724</v>
      </c>
      <c r="E40" s="57">
        <v>61</v>
      </c>
      <c r="F40" s="57">
        <v>806</v>
      </c>
      <c r="G40" s="57">
        <v>293</v>
      </c>
      <c r="H40" s="57">
        <v>12</v>
      </c>
      <c r="I40" s="57">
        <v>0</v>
      </c>
      <c r="J40" s="57">
        <v>682</v>
      </c>
      <c r="K40" s="57">
        <v>262</v>
      </c>
      <c r="L40" s="58">
        <f t="shared" si="1"/>
        <v>0.83374083129584353</v>
      </c>
      <c r="M40" s="57">
        <v>33</v>
      </c>
    </row>
    <row r="41" spans="1:13" ht="15" customHeight="1">
      <c r="A41" s="397">
        <v>3</v>
      </c>
      <c r="B41" s="59" t="s">
        <v>490</v>
      </c>
      <c r="C41" s="57">
        <v>15</v>
      </c>
      <c r="D41" s="57">
        <v>51</v>
      </c>
      <c r="E41" s="57">
        <v>54</v>
      </c>
      <c r="F41" s="57">
        <v>707</v>
      </c>
      <c r="G41" s="57">
        <v>249</v>
      </c>
      <c r="H41" s="57">
        <v>21</v>
      </c>
      <c r="I41" s="57">
        <v>6</v>
      </c>
      <c r="J41" s="57">
        <v>651</v>
      </c>
      <c r="K41" s="57">
        <v>221</v>
      </c>
      <c r="L41" s="58">
        <f t="shared" si="1"/>
        <v>0.9016620498614959</v>
      </c>
      <c r="M41" s="57">
        <v>80</v>
      </c>
    </row>
    <row r="42" spans="1:13" ht="15" customHeight="1">
      <c r="A42" s="397">
        <v>4</v>
      </c>
      <c r="B42" s="59" t="s">
        <v>491</v>
      </c>
      <c r="C42" s="57">
        <v>102</v>
      </c>
      <c r="D42" s="57">
        <v>0</v>
      </c>
      <c r="E42" s="57">
        <v>0</v>
      </c>
      <c r="F42" s="57">
        <v>736</v>
      </c>
      <c r="G42" s="57">
        <v>185</v>
      </c>
      <c r="H42" s="57">
        <v>38</v>
      </c>
      <c r="I42" s="57">
        <v>0</v>
      </c>
      <c r="J42" s="57">
        <v>736</v>
      </c>
      <c r="K42" s="57">
        <v>185</v>
      </c>
      <c r="L42" s="58">
        <f t="shared" si="1"/>
        <v>0.95090439276485783</v>
      </c>
      <c r="M42" s="57">
        <v>90</v>
      </c>
    </row>
    <row r="43" spans="1:13" ht="15" customHeight="1">
      <c r="A43" s="307">
        <v>5</v>
      </c>
      <c r="B43" s="308" t="s">
        <v>492</v>
      </c>
      <c r="C43" s="46">
        <v>180</v>
      </c>
      <c r="D43" s="46">
        <v>212</v>
      </c>
      <c r="E43" s="46">
        <v>245</v>
      </c>
      <c r="F43" s="46">
        <v>5139</v>
      </c>
      <c r="G43" s="46">
        <v>3059</v>
      </c>
      <c r="H43" s="46">
        <v>431</v>
      </c>
      <c r="I43" s="46">
        <v>208</v>
      </c>
      <c r="J43" s="46">
        <v>3441</v>
      </c>
      <c r="K43" s="46">
        <v>1708</v>
      </c>
      <c r="L43" s="313">
        <f t="shared" si="1"/>
        <v>0.64173815740395379</v>
      </c>
      <c r="M43" s="309">
        <v>547</v>
      </c>
    </row>
    <row r="44" spans="1:13" ht="15" customHeight="1">
      <c r="A44" s="397"/>
      <c r="B44" s="59" t="s">
        <v>109</v>
      </c>
      <c r="C44" s="46"/>
      <c r="D44" s="46"/>
      <c r="E44" s="46"/>
      <c r="F44" s="57">
        <v>3443</v>
      </c>
      <c r="G44" s="57">
        <v>2140</v>
      </c>
      <c r="H44" s="46"/>
      <c r="I44" s="46"/>
      <c r="J44" s="46"/>
      <c r="K44" s="46"/>
      <c r="L44" s="58">
        <f t="shared" si="1"/>
        <v>0</v>
      </c>
      <c r="M44" s="57">
        <v>404</v>
      </c>
    </row>
    <row r="45" spans="1:13" ht="15" customHeight="1">
      <c r="A45" s="397"/>
      <c r="B45" s="59" t="s">
        <v>493</v>
      </c>
      <c r="C45" s="46"/>
      <c r="D45" s="46"/>
      <c r="E45" s="46"/>
      <c r="F45" s="57">
        <v>1696</v>
      </c>
      <c r="G45" s="57">
        <v>919</v>
      </c>
      <c r="H45" s="46"/>
      <c r="I45" s="46"/>
      <c r="J45" s="46"/>
      <c r="K45" s="46"/>
      <c r="L45" s="58">
        <f t="shared" si="1"/>
        <v>0</v>
      </c>
      <c r="M45" s="57">
        <v>143</v>
      </c>
    </row>
    <row r="46" spans="1:13" ht="15" customHeight="1">
      <c r="A46" s="397">
        <v>6</v>
      </c>
      <c r="B46" s="59" t="s">
        <v>494</v>
      </c>
      <c r="C46" s="57">
        <v>17</v>
      </c>
      <c r="D46" s="57">
        <v>0</v>
      </c>
      <c r="E46" s="57">
        <v>0</v>
      </c>
      <c r="F46" s="57">
        <v>569</v>
      </c>
      <c r="G46" s="57">
        <v>442</v>
      </c>
      <c r="H46" s="57">
        <v>21</v>
      </c>
      <c r="I46" s="57">
        <v>0</v>
      </c>
      <c r="J46" s="57">
        <v>391</v>
      </c>
      <c r="K46" s="57">
        <v>404</v>
      </c>
      <c r="L46" s="58">
        <f t="shared" si="1"/>
        <v>0.66271186440677965</v>
      </c>
      <c r="M46" s="57">
        <v>102</v>
      </c>
    </row>
    <row r="47" spans="1:13" ht="15" customHeight="1">
      <c r="A47" s="397">
        <v>7</v>
      </c>
      <c r="B47" s="59" t="s">
        <v>495</v>
      </c>
      <c r="C47" s="57">
        <v>5</v>
      </c>
      <c r="D47" s="57">
        <v>82</v>
      </c>
      <c r="E47" s="57">
        <v>5</v>
      </c>
      <c r="F47" s="57">
        <v>299</v>
      </c>
      <c r="G47" s="57">
        <v>5</v>
      </c>
      <c r="H47" s="57">
        <v>0</v>
      </c>
      <c r="I47" s="57">
        <v>0</v>
      </c>
      <c r="J47" s="57">
        <v>299</v>
      </c>
      <c r="K47" s="57">
        <v>5</v>
      </c>
      <c r="L47" s="58">
        <f t="shared" si="1"/>
        <v>1</v>
      </c>
      <c r="M47" s="57">
        <v>0</v>
      </c>
    </row>
    <row r="48" spans="1:13" ht="20.100000000000001" customHeight="1">
      <c r="A48" s="606" t="s">
        <v>1566</v>
      </c>
      <c r="B48" s="607"/>
      <c r="C48" s="310">
        <f>SUM(C49:C52)</f>
        <v>584</v>
      </c>
      <c r="D48" s="310">
        <f t="shared" ref="D48:M48" si="10">SUM(D49:D52)</f>
        <v>820</v>
      </c>
      <c r="E48" s="310">
        <f t="shared" si="10"/>
        <v>1081</v>
      </c>
      <c r="F48" s="310">
        <f t="shared" si="10"/>
        <v>6038</v>
      </c>
      <c r="G48" s="310">
        <f t="shared" si="10"/>
        <v>3225</v>
      </c>
      <c r="H48" s="310">
        <f t="shared" si="10"/>
        <v>344</v>
      </c>
      <c r="I48" s="310">
        <f t="shared" si="10"/>
        <v>98</v>
      </c>
      <c r="J48" s="310">
        <f t="shared" si="10"/>
        <v>4874</v>
      </c>
      <c r="K48" s="310">
        <f t="shared" si="10"/>
        <v>1930</v>
      </c>
      <c r="L48" s="314">
        <f t="shared" si="1"/>
        <v>0.77562062380649266</v>
      </c>
      <c r="M48" s="310">
        <f t="shared" si="10"/>
        <v>840</v>
      </c>
    </row>
    <row r="49" spans="1:13" ht="15" customHeight="1">
      <c r="A49" s="397">
        <v>1</v>
      </c>
      <c r="B49" s="59" t="s">
        <v>484</v>
      </c>
      <c r="C49" s="57">
        <v>119</v>
      </c>
      <c r="D49" s="57">
        <v>252</v>
      </c>
      <c r="E49" s="57">
        <v>0</v>
      </c>
      <c r="F49" s="57">
        <v>841</v>
      </c>
      <c r="G49" s="57">
        <v>216</v>
      </c>
      <c r="H49" s="57">
        <v>25</v>
      </c>
      <c r="I49" s="57">
        <v>5</v>
      </c>
      <c r="J49" s="57">
        <v>468</v>
      </c>
      <c r="K49" s="57">
        <v>10</v>
      </c>
      <c r="L49" s="58">
        <f t="shared" si="1"/>
        <v>0.54355400696864109</v>
      </c>
      <c r="M49" s="57">
        <v>64</v>
      </c>
    </row>
    <row r="50" spans="1:13" ht="15" customHeight="1">
      <c r="A50" s="397">
        <v>3</v>
      </c>
      <c r="B50" s="59" t="s">
        <v>486</v>
      </c>
      <c r="C50" s="57">
        <v>225</v>
      </c>
      <c r="D50" s="57">
        <v>538</v>
      </c>
      <c r="E50" s="57">
        <v>1081</v>
      </c>
      <c r="F50" s="57">
        <v>2181</v>
      </c>
      <c r="G50" s="57">
        <v>1126</v>
      </c>
      <c r="H50" s="57">
        <v>120</v>
      </c>
      <c r="I50" s="57">
        <v>0</v>
      </c>
      <c r="J50" s="57">
        <v>1846</v>
      </c>
      <c r="K50" s="57">
        <v>840</v>
      </c>
      <c r="L50" s="58">
        <f t="shared" si="1"/>
        <v>0.80225988700564976</v>
      </c>
      <c r="M50" s="57">
        <v>455</v>
      </c>
    </row>
    <row r="51" spans="1:13" ht="15" customHeight="1">
      <c r="A51" s="397">
        <v>4</v>
      </c>
      <c r="B51" s="59" t="s">
        <v>487</v>
      </c>
      <c r="C51" s="57">
        <v>87</v>
      </c>
      <c r="D51" s="57">
        <v>30</v>
      </c>
      <c r="E51" s="57">
        <v>0</v>
      </c>
      <c r="F51" s="57">
        <v>790</v>
      </c>
      <c r="G51" s="57">
        <v>246</v>
      </c>
      <c r="H51" s="57">
        <v>0</v>
      </c>
      <c r="I51" s="57">
        <v>0</v>
      </c>
      <c r="J51" s="57">
        <v>509</v>
      </c>
      <c r="K51" s="57">
        <v>8</v>
      </c>
      <c r="L51" s="58">
        <f t="shared" si="1"/>
        <v>0.64430379746835442</v>
      </c>
      <c r="M51" s="57">
        <v>40</v>
      </c>
    </row>
    <row r="52" spans="1:13" ht="15" customHeight="1">
      <c r="A52" s="397">
        <v>2</v>
      </c>
      <c r="B52" s="59" t="s">
        <v>485</v>
      </c>
      <c r="C52" s="57">
        <v>153</v>
      </c>
      <c r="D52" s="57">
        <v>0</v>
      </c>
      <c r="E52" s="57">
        <v>0</v>
      </c>
      <c r="F52" s="57">
        <v>2226</v>
      </c>
      <c r="G52" s="57">
        <v>1637</v>
      </c>
      <c r="H52" s="57">
        <v>199</v>
      </c>
      <c r="I52" s="57">
        <v>93</v>
      </c>
      <c r="J52" s="57">
        <v>2051</v>
      </c>
      <c r="K52" s="57">
        <v>1072</v>
      </c>
      <c r="L52" s="58">
        <f t="shared" si="1"/>
        <v>0.8795025728987993</v>
      </c>
      <c r="M52" s="57">
        <v>281</v>
      </c>
    </row>
    <row r="53" spans="1:13" ht="20.100000000000001" customHeight="1">
      <c r="A53" s="603" t="s">
        <v>1560</v>
      </c>
      <c r="B53" s="603"/>
      <c r="C53" s="310">
        <f>C54+C55+C56+C59+C60</f>
        <v>445</v>
      </c>
      <c r="D53" s="310">
        <f t="shared" ref="D53:M53" si="11">D54+D55+D56+D59+D60</f>
        <v>2733</v>
      </c>
      <c r="E53" s="310">
        <f t="shared" si="11"/>
        <v>905</v>
      </c>
      <c r="F53" s="310">
        <f>F54+F55+F56+F59+F60</f>
        <v>7904</v>
      </c>
      <c r="G53" s="310">
        <f t="shared" si="11"/>
        <v>5717</v>
      </c>
      <c r="H53" s="310">
        <f t="shared" si="11"/>
        <v>580</v>
      </c>
      <c r="I53" s="310">
        <f t="shared" si="11"/>
        <v>1036</v>
      </c>
      <c r="J53" s="310">
        <f t="shared" si="11"/>
        <v>2665</v>
      </c>
      <c r="K53" s="310">
        <f t="shared" si="11"/>
        <v>1111</v>
      </c>
      <c r="L53" s="314">
        <f t="shared" si="1"/>
        <v>0.35781417830290013</v>
      </c>
      <c r="M53" s="310">
        <f t="shared" si="11"/>
        <v>916</v>
      </c>
    </row>
    <row r="54" spans="1:13" ht="15" customHeight="1">
      <c r="A54" s="397">
        <v>1</v>
      </c>
      <c r="B54" s="59" t="s">
        <v>500</v>
      </c>
      <c r="C54" s="57">
        <v>45</v>
      </c>
      <c r="D54" s="57">
        <v>56</v>
      </c>
      <c r="E54" s="57">
        <v>148</v>
      </c>
      <c r="F54" s="57">
        <v>1292</v>
      </c>
      <c r="G54" s="57">
        <v>739</v>
      </c>
      <c r="H54" s="57">
        <v>141</v>
      </c>
      <c r="I54" s="57">
        <v>27</v>
      </c>
      <c r="J54" s="57">
        <v>402</v>
      </c>
      <c r="K54" s="57">
        <v>79</v>
      </c>
      <c r="L54" s="58">
        <f t="shared" si="1"/>
        <v>0.28591749644381226</v>
      </c>
      <c r="M54" s="57">
        <v>200</v>
      </c>
    </row>
    <row r="55" spans="1:13" ht="15" customHeight="1">
      <c r="A55" s="486">
        <v>1</v>
      </c>
      <c r="B55" s="59" t="s">
        <v>496</v>
      </c>
      <c r="C55" s="57">
        <v>30</v>
      </c>
      <c r="D55" s="57">
        <v>71</v>
      </c>
      <c r="E55" s="57">
        <v>0</v>
      </c>
      <c r="F55" s="57">
        <v>540</v>
      </c>
      <c r="G55" s="57">
        <v>223</v>
      </c>
      <c r="H55" s="57">
        <v>19</v>
      </c>
      <c r="I55" s="57">
        <v>228</v>
      </c>
      <c r="J55" s="57">
        <v>239</v>
      </c>
      <c r="K55" s="57">
        <v>26</v>
      </c>
      <c r="L55" s="58">
        <f t="shared" si="1"/>
        <v>0.72205438066465255</v>
      </c>
      <c r="M55" s="57">
        <v>92</v>
      </c>
    </row>
    <row r="56" spans="1:13" ht="15" customHeight="1">
      <c r="A56" s="486"/>
      <c r="B56" s="308" t="s">
        <v>497</v>
      </c>
      <c r="C56" s="46">
        <v>206</v>
      </c>
      <c r="D56" s="46">
        <v>2306</v>
      </c>
      <c r="E56" s="46">
        <v>581</v>
      </c>
      <c r="F56" s="46">
        <v>3471</v>
      </c>
      <c r="G56" s="46">
        <v>2975</v>
      </c>
      <c r="H56" s="46">
        <v>222</v>
      </c>
      <c r="I56" s="46">
        <v>2</v>
      </c>
      <c r="J56" s="46">
        <v>1058</v>
      </c>
      <c r="K56" s="46">
        <v>639</v>
      </c>
      <c r="L56" s="313">
        <f t="shared" si="1"/>
        <v>0.28664318612842049</v>
      </c>
      <c r="M56" s="309">
        <v>192</v>
      </c>
    </row>
    <row r="57" spans="1:13" ht="15" customHeight="1">
      <c r="A57" s="397"/>
      <c r="B57" s="59" t="s">
        <v>117</v>
      </c>
      <c r="C57" s="46"/>
      <c r="D57" s="46"/>
      <c r="E57" s="46"/>
      <c r="F57" s="57">
        <v>2539</v>
      </c>
      <c r="G57" s="57">
        <v>2177</v>
      </c>
      <c r="H57" s="46"/>
      <c r="I57" s="46"/>
      <c r="J57" s="46"/>
      <c r="K57" s="46"/>
      <c r="L57" s="58">
        <f t="shared" si="1"/>
        <v>0</v>
      </c>
      <c r="M57" s="57">
        <v>148</v>
      </c>
    </row>
    <row r="58" spans="1:13" ht="15" customHeight="1">
      <c r="A58" s="397"/>
      <c r="B58" s="59" t="s">
        <v>498</v>
      </c>
      <c r="C58" s="46"/>
      <c r="D58" s="46"/>
      <c r="E58" s="46"/>
      <c r="F58" s="57">
        <v>932</v>
      </c>
      <c r="G58" s="57">
        <v>798</v>
      </c>
      <c r="H58" s="46"/>
      <c r="I58" s="46"/>
      <c r="J58" s="46"/>
      <c r="K58" s="46"/>
      <c r="L58" s="58">
        <f t="shared" si="1"/>
        <v>0</v>
      </c>
      <c r="M58" s="57">
        <v>44</v>
      </c>
    </row>
    <row r="59" spans="1:13" ht="15" customHeight="1">
      <c r="A59" s="397">
        <v>3</v>
      </c>
      <c r="B59" s="59" t="s">
        <v>499</v>
      </c>
      <c r="C59" s="57">
        <v>71</v>
      </c>
      <c r="D59" s="57">
        <v>254</v>
      </c>
      <c r="E59" s="57">
        <v>81</v>
      </c>
      <c r="F59" s="57">
        <v>1414</v>
      </c>
      <c r="G59" s="57">
        <v>1009</v>
      </c>
      <c r="H59" s="57">
        <v>137</v>
      </c>
      <c r="I59" s="57">
        <v>778</v>
      </c>
      <c r="J59" s="57">
        <v>543</v>
      </c>
      <c r="K59" s="57">
        <v>246</v>
      </c>
      <c r="L59" s="58">
        <f t="shared" si="1"/>
        <v>0.70245795601552397</v>
      </c>
      <c r="M59" s="57">
        <v>230</v>
      </c>
    </row>
    <row r="60" spans="1:13" ht="15" customHeight="1">
      <c r="A60" s="397">
        <v>14</v>
      </c>
      <c r="B60" s="59" t="s">
        <v>512</v>
      </c>
      <c r="C60" s="57">
        <v>93</v>
      </c>
      <c r="D60" s="57">
        <v>46</v>
      </c>
      <c r="E60" s="57">
        <v>95</v>
      </c>
      <c r="F60" s="57">
        <v>1187</v>
      </c>
      <c r="G60" s="57">
        <v>771</v>
      </c>
      <c r="H60" s="57">
        <v>61</v>
      </c>
      <c r="I60" s="57">
        <v>1</v>
      </c>
      <c r="J60" s="57">
        <v>423</v>
      </c>
      <c r="K60" s="57">
        <v>121</v>
      </c>
      <c r="L60" s="58">
        <f t="shared" si="1"/>
        <v>0.33921411387329592</v>
      </c>
      <c r="M60" s="57">
        <v>202</v>
      </c>
    </row>
    <row r="61" spans="1:13" ht="15">
      <c r="A61" s="603" t="s">
        <v>1561</v>
      </c>
      <c r="B61" s="603"/>
      <c r="C61" s="312">
        <f>SUM(C62:C64)</f>
        <v>288</v>
      </c>
      <c r="D61" s="312">
        <f t="shared" ref="D61:M61" si="12">SUM(D62:D64)</f>
        <v>411</v>
      </c>
      <c r="E61" s="312">
        <f t="shared" si="12"/>
        <v>0</v>
      </c>
      <c r="F61" s="312">
        <f t="shared" si="12"/>
        <v>6811</v>
      </c>
      <c r="G61" s="312">
        <f t="shared" si="12"/>
        <v>5803</v>
      </c>
      <c r="H61" s="312">
        <f t="shared" si="12"/>
        <v>415</v>
      </c>
      <c r="I61" s="312">
        <f t="shared" si="12"/>
        <v>0</v>
      </c>
      <c r="J61" s="312">
        <f t="shared" si="12"/>
        <v>2467</v>
      </c>
      <c r="K61" s="312">
        <f t="shared" si="12"/>
        <v>1503</v>
      </c>
      <c r="L61" s="314">
        <f t="shared" si="1"/>
        <v>0.34140603376695267</v>
      </c>
      <c r="M61" s="312">
        <f t="shared" si="12"/>
        <v>733</v>
      </c>
    </row>
    <row r="62" spans="1:13" ht="15" customHeight="1">
      <c r="A62" s="59">
        <v>3</v>
      </c>
      <c r="B62" s="59" t="s">
        <v>502</v>
      </c>
      <c r="C62" s="57">
        <v>132</v>
      </c>
      <c r="D62" s="57">
        <v>0</v>
      </c>
      <c r="E62" s="57">
        <v>0</v>
      </c>
      <c r="F62" s="57">
        <v>2068</v>
      </c>
      <c r="G62" s="57">
        <v>1649</v>
      </c>
      <c r="H62" s="57">
        <v>0</v>
      </c>
      <c r="I62" s="57">
        <v>0</v>
      </c>
      <c r="J62" s="57">
        <v>1921</v>
      </c>
      <c r="K62" s="57">
        <v>1502</v>
      </c>
      <c r="L62" s="58">
        <f t="shared" si="1"/>
        <v>0.92891682785299812</v>
      </c>
      <c r="M62" s="57">
        <v>147</v>
      </c>
    </row>
    <row r="63" spans="1:13" ht="15" customHeight="1">
      <c r="A63" s="397">
        <v>11</v>
      </c>
      <c r="B63" s="59" t="s">
        <v>510</v>
      </c>
      <c r="C63" s="57">
        <v>125</v>
      </c>
      <c r="D63" s="57">
        <v>404</v>
      </c>
      <c r="E63" s="57">
        <v>0</v>
      </c>
      <c r="F63" s="57">
        <v>2354</v>
      </c>
      <c r="G63" s="57">
        <v>2004</v>
      </c>
      <c r="H63" s="57">
        <v>354</v>
      </c>
      <c r="I63" s="57">
        <v>0</v>
      </c>
      <c r="J63" s="57">
        <v>307</v>
      </c>
      <c r="K63" s="57">
        <v>1</v>
      </c>
      <c r="L63" s="58">
        <f t="shared" si="1"/>
        <v>0.11336779911373708</v>
      </c>
      <c r="M63" s="57">
        <v>205</v>
      </c>
    </row>
    <row r="64" spans="1:13" ht="15" customHeight="1">
      <c r="A64" s="397">
        <v>17</v>
      </c>
      <c r="B64" s="59" t="s">
        <v>515</v>
      </c>
      <c r="C64" s="57">
        <v>31</v>
      </c>
      <c r="D64" s="57">
        <v>7</v>
      </c>
      <c r="E64" s="57">
        <v>0</v>
      </c>
      <c r="F64" s="57">
        <v>2389</v>
      </c>
      <c r="G64" s="57">
        <v>2150</v>
      </c>
      <c r="H64" s="57">
        <v>61</v>
      </c>
      <c r="I64" s="57">
        <v>0</v>
      </c>
      <c r="J64" s="57">
        <v>239</v>
      </c>
      <c r="K64" s="57">
        <v>0</v>
      </c>
      <c r="L64" s="58">
        <f t="shared" si="1"/>
        <v>9.7551020408163269E-2</v>
      </c>
      <c r="M64" s="57">
        <v>381</v>
      </c>
    </row>
    <row r="77" spans="13:13">
      <c r="M77" s="116"/>
    </row>
    <row r="78" spans="13:13">
      <c r="M78" s="116"/>
    </row>
    <row r="79" spans="13:13">
      <c r="M79" s="116"/>
    </row>
    <row r="80" spans="13:13">
      <c r="M80" s="116"/>
    </row>
    <row r="81" spans="13:13">
      <c r="M81" s="116"/>
    </row>
    <row r="82" spans="13:13">
      <c r="M82" s="116"/>
    </row>
  </sheetData>
  <mergeCells count="29">
    <mergeCell ref="A38:B38"/>
    <mergeCell ref="A48:B48"/>
    <mergeCell ref="A53:B53"/>
    <mergeCell ref="A61:B61"/>
    <mergeCell ref="A55:A56"/>
    <mergeCell ref="C4:C6"/>
    <mergeCell ref="D4:D6"/>
    <mergeCell ref="E4:E6"/>
    <mergeCell ref="F4:G4"/>
    <mergeCell ref="A1:M1"/>
    <mergeCell ref="A2:M2"/>
    <mergeCell ref="C3:K3"/>
    <mergeCell ref="L3:L6"/>
    <mergeCell ref="M3:M6"/>
    <mergeCell ref="H4:H6"/>
    <mergeCell ref="I4:I6"/>
    <mergeCell ref="J4:K4"/>
    <mergeCell ref="F5:F6"/>
    <mergeCell ref="J5:J6"/>
    <mergeCell ref="A23:B23"/>
    <mergeCell ref="A24:B24"/>
    <mergeCell ref="A30:B30"/>
    <mergeCell ref="A3:A6"/>
    <mergeCell ref="B3:B6"/>
    <mergeCell ref="A12:B12"/>
    <mergeCell ref="A17:B17"/>
    <mergeCell ref="A8:B8"/>
    <mergeCell ref="A9:B9"/>
    <mergeCell ref="A10:B10"/>
  </mergeCells>
  <conditionalFormatting sqref="M77:M82">
    <cfRule type="cellIs" dxfId="0" priority="1" stopIfTrue="1" operator="greaterThan">
      <formula>0</formula>
    </cfRule>
  </conditionalFormatting>
  <pageMargins left="0.96" right="0.75" top="0.72" bottom="0.16" header="0.5" footer="0.16"/>
  <pageSetup paperSize="9" scale="5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1"/>
  <sheetViews>
    <sheetView view="pageBreakPreview" zoomScale="60" zoomScaleNormal="75" workbookViewId="0">
      <selection activeCell="A28" sqref="A1:XFD1048576"/>
    </sheetView>
  </sheetViews>
  <sheetFormatPr defaultColWidth="3" defaultRowHeight="12.75"/>
  <cols>
    <col min="1" max="1" width="4.140625" style="356" customWidth="1"/>
    <col min="2" max="2" width="20.85546875" style="356" bestFit="1" customWidth="1"/>
    <col min="3" max="3" width="18.28515625" style="356" customWidth="1"/>
    <col min="4" max="11" width="17.28515625" style="371" customWidth="1"/>
    <col min="12" max="14" width="3" style="356" customWidth="1"/>
    <col min="15" max="15" width="7.7109375" style="356" customWidth="1"/>
    <col min="16" max="16384" width="3" style="356"/>
  </cols>
  <sheetData>
    <row r="1" spans="1:15" ht="20.25" customHeight="1">
      <c r="A1" s="436" t="s">
        <v>1411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15" ht="39.75" customHeight="1">
      <c r="A2" s="437" t="s">
        <v>1451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</row>
    <row r="3" spans="1:15" ht="14.25" customHeight="1">
      <c r="A3" s="610" t="s">
        <v>54</v>
      </c>
      <c r="B3" s="612" t="s">
        <v>10</v>
      </c>
      <c r="C3" s="614" t="s">
        <v>1433</v>
      </c>
      <c r="D3" s="615" t="s">
        <v>293</v>
      </c>
      <c r="E3" s="616"/>
      <c r="F3" s="617" t="s">
        <v>1434</v>
      </c>
      <c r="G3" s="617" t="s">
        <v>1435</v>
      </c>
      <c r="H3" s="617" t="s">
        <v>1436</v>
      </c>
      <c r="I3" s="617" t="s">
        <v>1437</v>
      </c>
      <c r="J3" s="617" t="s">
        <v>1438</v>
      </c>
      <c r="K3" s="617" t="s">
        <v>226</v>
      </c>
    </row>
    <row r="4" spans="1:15" ht="74.25" customHeight="1">
      <c r="A4" s="611"/>
      <c r="B4" s="613"/>
      <c r="C4" s="614"/>
      <c r="D4" s="372" t="s">
        <v>1439</v>
      </c>
      <c r="E4" s="373" t="s">
        <v>1440</v>
      </c>
      <c r="F4" s="617"/>
      <c r="G4" s="617"/>
      <c r="H4" s="617"/>
      <c r="I4" s="617"/>
      <c r="J4" s="617"/>
      <c r="K4" s="617"/>
    </row>
    <row r="5" spans="1:15" ht="28.5" customHeight="1">
      <c r="A5" s="597" t="s">
        <v>11</v>
      </c>
      <c r="B5" s="602"/>
      <c r="C5" s="374">
        <f t="shared" ref="C5" si="0">SUM(C6+C11+C16+C21+C29+C33)</f>
        <v>369036.3</v>
      </c>
      <c r="D5" s="374">
        <f>SUM(D6+D11+D16+D21+D29+D33)</f>
        <v>63605</v>
      </c>
      <c r="E5" s="374">
        <f t="shared" ref="E5" si="1">SUM(E6+E11+E16+E21+E29+E33)</f>
        <v>92803</v>
      </c>
      <c r="F5" s="374">
        <f>SUM(F6+F11+F16+F21+F29+F33)</f>
        <v>31385</v>
      </c>
      <c r="G5" s="374">
        <f>SUM(G6+G11+G16+G21+G29+G33)</f>
        <v>32404.299999999996</v>
      </c>
      <c r="H5" s="374">
        <f t="shared" ref="H5:J5" si="2">SUM(H6+H11+H16+H21+H29+H33)</f>
        <v>23741.200000000001</v>
      </c>
      <c r="I5" s="374">
        <f t="shared" si="2"/>
        <v>1524.9</v>
      </c>
      <c r="J5" s="374">
        <f t="shared" si="2"/>
        <v>120132.70000000001</v>
      </c>
      <c r="K5" s="374">
        <f>SUM(C5+F5+G5+H5+I5+J5)</f>
        <v>578224.4</v>
      </c>
    </row>
    <row r="6" spans="1:15" s="365" customFormat="1" ht="21.75" customHeight="1">
      <c r="A6" s="608" t="s">
        <v>242</v>
      </c>
      <c r="B6" s="609"/>
      <c r="C6" s="375">
        <f t="shared" ref="C6" si="3">SUM(C7:C10)</f>
        <v>35207.9</v>
      </c>
      <c r="D6" s="375">
        <f>SUM(D7:D10)</f>
        <v>6856.7000000000007</v>
      </c>
      <c r="E6" s="375">
        <f t="shared" ref="E6" si="4">SUM(E7:E10)</f>
        <v>9108.2999999999993</v>
      </c>
      <c r="F6" s="375">
        <f>SUM(F7:F10)</f>
        <v>4477.5</v>
      </c>
      <c r="G6" s="375">
        <f>SUM(G7:G10)</f>
        <v>2428.6</v>
      </c>
      <c r="H6" s="375">
        <f t="shared" ref="H6:J6" si="5">SUM(H7:H10)</f>
        <v>1450</v>
      </c>
      <c r="I6" s="375">
        <f t="shared" si="5"/>
        <v>0</v>
      </c>
      <c r="J6" s="375">
        <f t="shared" si="5"/>
        <v>11381.2</v>
      </c>
      <c r="K6" s="375">
        <f>SUM(C6+F6+G6+H6+I6+J6)</f>
        <v>54945.2</v>
      </c>
    </row>
    <row r="7" spans="1:15" s="331" customFormat="1" ht="18" customHeight="1">
      <c r="A7" s="344">
        <v>1</v>
      </c>
      <c r="B7" s="11" t="s">
        <v>12</v>
      </c>
      <c r="C7" s="376">
        <v>9013.7999999999993</v>
      </c>
      <c r="D7" s="376">
        <v>2030.2</v>
      </c>
      <c r="E7" s="376">
        <v>2332.5</v>
      </c>
      <c r="F7" s="376">
        <v>1061.7</v>
      </c>
      <c r="G7" s="376">
        <v>601.1</v>
      </c>
      <c r="H7" s="376">
        <v>150</v>
      </c>
      <c r="I7" s="376">
        <v>0</v>
      </c>
      <c r="J7" s="376">
        <v>2903</v>
      </c>
      <c r="K7" s="376">
        <f>SUM(C7+F7+G7+H7+I7+J7)</f>
        <v>13729.6</v>
      </c>
    </row>
    <row r="8" spans="1:15" s="331" customFormat="1" ht="18" customHeight="1">
      <c r="A8" s="344">
        <v>2</v>
      </c>
      <c r="B8" s="11" t="s">
        <v>13</v>
      </c>
      <c r="C8" s="376">
        <v>6947.6</v>
      </c>
      <c r="D8" s="376">
        <v>1475.1</v>
      </c>
      <c r="E8" s="376">
        <v>1886</v>
      </c>
      <c r="F8" s="376">
        <v>2861.5</v>
      </c>
      <c r="G8" s="376">
        <v>675.7</v>
      </c>
      <c r="H8" s="376">
        <v>450</v>
      </c>
      <c r="I8" s="376">
        <v>0</v>
      </c>
      <c r="J8" s="376">
        <v>2370.4</v>
      </c>
      <c r="K8" s="376">
        <f t="shared" ref="K8:K10" si="6">SUM(C8+F8+G8+H8+I8+J8)</f>
        <v>13305.2</v>
      </c>
    </row>
    <row r="9" spans="1:15" s="331" customFormat="1" ht="18" customHeight="1">
      <c r="A9" s="344">
        <v>3</v>
      </c>
      <c r="B9" s="11" t="s">
        <v>15</v>
      </c>
      <c r="C9" s="376">
        <v>9893</v>
      </c>
      <c r="D9" s="376">
        <v>1829.9</v>
      </c>
      <c r="E9" s="376">
        <v>2669.9</v>
      </c>
      <c r="F9" s="376">
        <v>554.29999999999995</v>
      </c>
      <c r="G9" s="376">
        <v>688.1</v>
      </c>
      <c r="H9" s="376">
        <v>650</v>
      </c>
      <c r="I9" s="376">
        <v>0</v>
      </c>
      <c r="J9" s="376">
        <v>3312.5</v>
      </c>
      <c r="K9" s="376">
        <f t="shared" si="6"/>
        <v>15097.9</v>
      </c>
    </row>
    <row r="10" spans="1:15" s="331" customFormat="1" ht="18" customHeight="1">
      <c r="A10" s="344">
        <v>4</v>
      </c>
      <c r="B10" s="11" t="s">
        <v>16</v>
      </c>
      <c r="C10" s="376">
        <v>9353.5</v>
      </c>
      <c r="D10" s="376">
        <v>1521.5</v>
      </c>
      <c r="E10" s="376">
        <v>2219.9</v>
      </c>
      <c r="F10" s="376">
        <v>0</v>
      </c>
      <c r="G10" s="376">
        <v>463.7</v>
      </c>
      <c r="H10" s="376">
        <v>200</v>
      </c>
      <c r="I10" s="376">
        <v>0</v>
      </c>
      <c r="J10" s="376">
        <v>2795.3</v>
      </c>
      <c r="K10" s="376">
        <f t="shared" si="6"/>
        <v>12812.5</v>
      </c>
    </row>
    <row r="11" spans="1:15" s="367" customFormat="1" ht="21.75" customHeight="1">
      <c r="A11" s="608" t="s">
        <v>2</v>
      </c>
      <c r="B11" s="609"/>
      <c r="C11" s="375">
        <f t="shared" ref="C11:E11" si="7">SUM(C12:C15)</f>
        <v>45497.5</v>
      </c>
      <c r="D11" s="375">
        <f t="shared" si="7"/>
        <v>6805.4000000000005</v>
      </c>
      <c r="E11" s="375">
        <f t="shared" si="7"/>
        <v>10810.6</v>
      </c>
      <c r="F11" s="375">
        <f>SUM(F12:F15)</f>
        <v>4608</v>
      </c>
      <c r="G11" s="375">
        <f>SUM(G12:G15)</f>
        <v>2392.3000000000002</v>
      </c>
      <c r="H11" s="375">
        <f t="shared" ref="H11:J11" si="8">SUM(H12:H15)</f>
        <v>2300</v>
      </c>
      <c r="I11" s="375">
        <f t="shared" si="8"/>
        <v>0</v>
      </c>
      <c r="J11" s="375">
        <f t="shared" si="8"/>
        <v>16381.4</v>
      </c>
      <c r="K11" s="375">
        <f>SUM(C11+F11+G11+H11+I11+J11)</f>
        <v>71179.199999999997</v>
      </c>
    </row>
    <row r="12" spans="1:15" s="331" customFormat="1" ht="18" customHeight="1">
      <c r="A12" s="344">
        <v>1</v>
      </c>
      <c r="B12" s="11" t="s">
        <v>17</v>
      </c>
      <c r="C12" s="376">
        <v>10258.6</v>
      </c>
      <c r="D12" s="376">
        <v>1520.3</v>
      </c>
      <c r="E12" s="376">
        <v>2218.1</v>
      </c>
      <c r="F12" s="376">
        <v>0</v>
      </c>
      <c r="G12" s="376">
        <v>458.7</v>
      </c>
      <c r="H12" s="376">
        <v>450</v>
      </c>
      <c r="I12" s="376">
        <v>0</v>
      </c>
      <c r="J12" s="376">
        <v>3557.4</v>
      </c>
      <c r="K12" s="376">
        <f>SUM(C12+F12+G12+H12+I12+J12)</f>
        <v>14724.7</v>
      </c>
    </row>
    <row r="13" spans="1:15" s="331" customFormat="1" ht="18" customHeight="1">
      <c r="A13" s="344">
        <v>2</v>
      </c>
      <c r="B13" s="11" t="s">
        <v>18</v>
      </c>
      <c r="C13" s="376">
        <v>17768.099999999999</v>
      </c>
      <c r="D13" s="376">
        <v>2581.3000000000002</v>
      </c>
      <c r="E13" s="376">
        <v>3766.2</v>
      </c>
      <c r="F13" s="376">
        <v>0</v>
      </c>
      <c r="G13" s="376">
        <v>1054.5999999999999</v>
      </c>
      <c r="H13" s="376">
        <v>400</v>
      </c>
      <c r="I13" s="376">
        <v>0</v>
      </c>
      <c r="J13" s="376">
        <v>6329.4</v>
      </c>
      <c r="K13" s="376">
        <f t="shared" ref="K13:K15" si="9">SUM(C13+F13+G13+H13+I13+J13)</f>
        <v>25552.1</v>
      </c>
    </row>
    <row r="14" spans="1:15" s="331" customFormat="1" ht="18" customHeight="1">
      <c r="A14" s="344">
        <v>3</v>
      </c>
      <c r="B14" s="11" t="s">
        <v>20</v>
      </c>
      <c r="C14" s="376">
        <v>8843.5</v>
      </c>
      <c r="D14" s="376">
        <v>1465.6</v>
      </c>
      <c r="E14" s="376">
        <v>3019.7</v>
      </c>
      <c r="F14" s="376">
        <v>4608</v>
      </c>
      <c r="G14" s="376">
        <v>411.6</v>
      </c>
      <c r="H14" s="376">
        <v>1100</v>
      </c>
      <c r="I14" s="376">
        <v>0</v>
      </c>
      <c r="J14" s="376">
        <v>4019.7</v>
      </c>
      <c r="K14" s="376">
        <f t="shared" si="9"/>
        <v>18982.8</v>
      </c>
      <c r="O14" s="368"/>
    </row>
    <row r="15" spans="1:15" s="331" customFormat="1" ht="18" customHeight="1">
      <c r="A15" s="344">
        <v>4</v>
      </c>
      <c r="B15" s="11" t="s">
        <v>21</v>
      </c>
      <c r="C15" s="376">
        <v>8627.2999999999993</v>
      </c>
      <c r="D15" s="376">
        <v>1238.2</v>
      </c>
      <c r="E15" s="376">
        <v>1806.6</v>
      </c>
      <c r="F15" s="376">
        <v>0</v>
      </c>
      <c r="G15" s="376">
        <v>467.4</v>
      </c>
      <c r="H15" s="376">
        <v>350</v>
      </c>
      <c r="I15" s="376">
        <v>0</v>
      </c>
      <c r="J15" s="376">
        <v>2474.9</v>
      </c>
      <c r="K15" s="376">
        <f t="shared" si="9"/>
        <v>11919.599999999999</v>
      </c>
    </row>
    <row r="16" spans="1:15" s="367" customFormat="1" ht="21.75" customHeight="1">
      <c r="A16" s="608" t="s">
        <v>88</v>
      </c>
      <c r="B16" s="609"/>
      <c r="C16" s="375">
        <f t="shared" ref="C16:E16" si="10">SUM(C17:C20)</f>
        <v>39557.599999999999</v>
      </c>
      <c r="D16" s="375">
        <f t="shared" si="10"/>
        <v>6806.6999999999989</v>
      </c>
      <c r="E16" s="375">
        <f t="shared" si="10"/>
        <v>9861.4</v>
      </c>
      <c r="F16" s="375">
        <f>SUM(F17:F20)</f>
        <v>3637.1</v>
      </c>
      <c r="G16" s="375">
        <f>SUM(G17:G20)</f>
        <v>2836.7999999999997</v>
      </c>
      <c r="H16" s="375">
        <f t="shared" ref="H16:J16" si="11">SUM(H17:H20)</f>
        <v>3150</v>
      </c>
      <c r="I16" s="375">
        <f t="shared" si="11"/>
        <v>0</v>
      </c>
      <c r="J16" s="375">
        <f t="shared" si="11"/>
        <v>12272.2</v>
      </c>
      <c r="K16" s="375">
        <f>SUM(C16+F16+G16+H16+I16+J16)</f>
        <v>61453.7</v>
      </c>
    </row>
    <row r="17" spans="1:15" s="331" customFormat="1" ht="18" customHeight="1">
      <c r="A17" s="344">
        <v>1</v>
      </c>
      <c r="B17" s="11" t="s">
        <v>22</v>
      </c>
      <c r="C17" s="376">
        <v>7735.6</v>
      </c>
      <c r="D17" s="376">
        <v>1422.3</v>
      </c>
      <c r="E17" s="376">
        <v>2075.3000000000002</v>
      </c>
      <c r="F17" s="376">
        <v>0</v>
      </c>
      <c r="G17" s="376">
        <v>540.1</v>
      </c>
      <c r="H17" s="376">
        <v>200</v>
      </c>
      <c r="I17" s="376">
        <v>0</v>
      </c>
      <c r="J17" s="376">
        <v>1573.4</v>
      </c>
      <c r="K17" s="376">
        <f>SUM(C17+F17+G17+H17+I17+J17)</f>
        <v>10049.1</v>
      </c>
    </row>
    <row r="18" spans="1:15" s="167" customFormat="1" ht="18" customHeight="1">
      <c r="A18" s="343">
        <v>2</v>
      </c>
      <c r="B18" s="12" t="s">
        <v>24</v>
      </c>
      <c r="C18" s="376">
        <v>7116.1</v>
      </c>
      <c r="D18" s="376">
        <v>1328.9</v>
      </c>
      <c r="E18" s="376">
        <v>1938.9</v>
      </c>
      <c r="F18" s="376">
        <v>800</v>
      </c>
      <c r="G18" s="376">
        <v>963.9</v>
      </c>
      <c r="H18" s="376">
        <v>1200</v>
      </c>
      <c r="I18" s="376">
        <v>0</v>
      </c>
      <c r="J18" s="376">
        <v>2802.1</v>
      </c>
      <c r="K18" s="376">
        <f t="shared" ref="K18:K20" si="12">SUM(C18+F18+G18+H18+I18+J18)</f>
        <v>12882.1</v>
      </c>
    </row>
    <row r="19" spans="1:15" s="331" customFormat="1" ht="18" customHeight="1">
      <c r="A19" s="344">
        <v>3</v>
      </c>
      <c r="B19" s="11" t="s">
        <v>23</v>
      </c>
      <c r="C19" s="376">
        <v>13573.8</v>
      </c>
      <c r="D19" s="376">
        <v>2297.6</v>
      </c>
      <c r="E19" s="376">
        <v>3352.3</v>
      </c>
      <c r="F19" s="376">
        <v>2837.1</v>
      </c>
      <c r="G19" s="376">
        <v>966.2</v>
      </c>
      <c r="H19" s="376">
        <v>1300</v>
      </c>
      <c r="I19" s="376">
        <v>0</v>
      </c>
      <c r="J19" s="376">
        <v>4421.3999999999996</v>
      </c>
      <c r="K19" s="376">
        <f t="shared" si="12"/>
        <v>23098.5</v>
      </c>
    </row>
    <row r="20" spans="1:15" s="331" customFormat="1" ht="18" customHeight="1">
      <c r="A20" s="344">
        <v>4</v>
      </c>
      <c r="B20" s="11" t="s">
        <v>25</v>
      </c>
      <c r="C20" s="376">
        <v>11132.1</v>
      </c>
      <c r="D20" s="376">
        <v>1757.9</v>
      </c>
      <c r="E20" s="376">
        <v>2494.9</v>
      </c>
      <c r="F20" s="376">
        <v>0</v>
      </c>
      <c r="G20" s="376">
        <v>366.6</v>
      </c>
      <c r="H20" s="376">
        <v>450</v>
      </c>
      <c r="I20" s="376">
        <v>0</v>
      </c>
      <c r="J20" s="376">
        <v>3475.3</v>
      </c>
      <c r="K20" s="376">
        <f t="shared" si="12"/>
        <v>15424</v>
      </c>
    </row>
    <row r="21" spans="1:15" s="367" customFormat="1" ht="21.75" customHeight="1">
      <c r="A21" s="608" t="s">
        <v>89</v>
      </c>
      <c r="B21" s="609"/>
      <c r="C21" s="375">
        <f t="shared" ref="C21:E21" si="13">SUM(C22:C28)</f>
        <v>94160.999999999985</v>
      </c>
      <c r="D21" s="375">
        <f t="shared" si="13"/>
        <v>14187.9</v>
      </c>
      <c r="E21" s="375">
        <f t="shared" si="13"/>
        <v>21283.5</v>
      </c>
      <c r="F21" s="375">
        <f>SUM(F22:F28)</f>
        <v>3195.5</v>
      </c>
      <c r="G21" s="375">
        <f>SUM(G22:G28)</f>
        <v>7897.6</v>
      </c>
      <c r="H21" s="375">
        <f t="shared" ref="H21:J21" si="14">SUM(H22:H28)</f>
        <v>2490</v>
      </c>
      <c r="I21" s="375">
        <f t="shared" si="14"/>
        <v>0</v>
      </c>
      <c r="J21" s="375">
        <f t="shared" si="14"/>
        <v>28750.000000000004</v>
      </c>
      <c r="K21" s="375">
        <f>SUM(C21+F21+G21+H21+I21+J21)</f>
        <v>136494.1</v>
      </c>
    </row>
    <row r="22" spans="1:15" s="331" customFormat="1" ht="18" customHeight="1">
      <c r="A22" s="344">
        <v>1</v>
      </c>
      <c r="B22" s="11" t="s">
        <v>26</v>
      </c>
      <c r="C22" s="376">
        <v>5220</v>
      </c>
      <c r="D22" s="376">
        <v>959.3</v>
      </c>
      <c r="E22" s="376">
        <v>1399.7</v>
      </c>
      <c r="F22" s="376">
        <v>246</v>
      </c>
      <c r="G22" s="376">
        <v>385.7</v>
      </c>
      <c r="H22" s="376">
        <v>50</v>
      </c>
      <c r="I22" s="376">
        <v>0</v>
      </c>
      <c r="J22" s="376">
        <v>1570.8</v>
      </c>
      <c r="K22" s="376">
        <f>SUM(C22+F22+G22+H22+I22+J22)</f>
        <v>7472.5</v>
      </c>
    </row>
    <row r="23" spans="1:15" s="331" customFormat="1" ht="18" customHeight="1">
      <c r="A23" s="344">
        <v>2</v>
      </c>
      <c r="B23" s="11" t="s">
        <v>27</v>
      </c>
      <c r="C23" s="376">
        <v>7967.9</v>
      </c>
      <c r="D23" s="376">
        <v>1000</v>
      </c>
      <c r="E23" s="376">
        <v>2113.3000000000002</v>
      </c>
      <c r="F23" s="376">
        <v>0</v>
      </c>
      <c r="G23" s="376">
        <v>599.79999999999995</v>
      </c>
      <c r="H23" s="376">
        <v>140</v>
      </c>
      <c r="I23" s="376">
        <v>0</v>
      </c>
      <c r="J23" s="376">
        <v>2526.1</v>
      </c>
      <c r="K23" s="376">
        <f t="shared" ref="K23:K28" si="15">SUM(C23+F23+G23+H23+I23+J23)</f>
        <v>11233.8</v>
      </c>
    </row>
    <row r="24" spans="1:15" s="331" customFormat="1" ht="18" customHeight="1">
      <c r="A24" s="344">
        <v>3</v>
      </c>
      <c r="B24" s="11" t="s">
        <v>28</v>
      </c>
      <c r="C24" s="376">
        <v>7052.1</v>
      </c>
      <c r="D24" s="376">
        <v>900</v>
      </c>
      <c r="E24" s="376">
        <v>1488.7</v>
      </c>
      <c r="F24" s="376">
        <v>0</v>
      </c>
      <c r="G24" s="376">
        <v>431.4</v>
      </c>
      <c r="H24" s="376">
        <v>300</v>
      </c>
      <c r="I24" s="376">
        <v>0</v>
      </c>
      <c r="J24" s="376">
        <v>2219</v>
      </c>
      <c r="K24" s="376">
        <f t="shared" si="15"/>
        <v>10002.5</v>
      </c>
    </row>
    <row r="25" spans="1:15" s="331" customFormat="1" ht="18" customHeight="1">
      <c r="A25" s="344">
        <v>4</v>
      </c>
      <c r="B25" s="11" t="s">
        <v>107</v>
      </c>
      <c r="C25" s="376">
        <v>13607.6</v>
      </c>
      <c r="D25" s="376">
        <v>2022.2</v>
      </c>
      <c r="E25" s="376">
        <v>2950.5</v>
      </c>
      <c r="F25" s="376">
        <v>717</v>
      </c>
      <c r="G25" s="376">
        <v>608.6</v>
      </c>
      <c r="H25" s="376">
        <v>300</v>
      </c>
      <c r="I25" s="376">
        <v>0</v>
      </c>
      <c r="J25" s="376">
        <v>4182.5</v>
      </c>
      <c r="K25" s="376">
        <f t="shared" si="15"/>
        <v>19415.7</v>
      </c>
    </row>
    <row r="26" spans="1:15" s="331" customFormat="1" ht="18" customHeight="1">
      <c r="A26" s="344">
        <v>6</v>
      </c>
      <c r="B26" s="11" t="s">
        <v>29</v>
      </c>
      <c r="C26" s="376">
        <v>42801.2</v>
      </c>
      <c r="D26" s="376">
        <v>6986.9</v>
      </c>
      <c r="E26" s="376">
        <v>10194.299999999999</v>
      </c>
      <c r="F26" s="376">
        <v>0</v>
      </c>
      <c r="G26" s="376">
        <v>4678.5</v>
      </c>
      <c r="H26" s="376">
        <v>1100</v>
      </c>
      <c r="I26" s="376">
        <v>0</v>
      </c>
      <c r="J26" s="376">
        <v>15058</v>
      </c>
      <c r="K26" s="376">
        <f t="shared" si="15"/>
        <v>63637.7</v>
      </c>
      <c r="O26" s="331" t="s">
        <v>90</v>
      </c>
    </row>
    <row r="27" spans="1:15" s="331" customFormat="1" ht="18" customHeight="1">
      <c r="A27" s="344">
        <v>7</v>
      </c>
      <c r="B27" s="11" t="s">
        <v>30</v>
      </c>
      <c r="C27" s="376">
        <v>10064.200000000001</v>
      </c>
      <c r="D27" s="376">
        <v>1819.5</v>
      </c>
      <c r="E27" s="376">
        <v>1545</v>
      </c>
      <c r="F27" s="376">
        <v>2232.5</v>
      </c>
      <c r="G27" s="376">
        <v>724.5</v>
      </c>
      <c r="H27" s="376">
        <v>300</v>
      </c>
      <c r="I27" s="376">
        <v>0</v>
      </c>
      <c r="J27" s="376">
        <v>945.4</v>
      </c>
      <c r="K27" s="376">
        <f t="shared" si="15"/>
        <v>14266.6</v>
      </c>
    </row>
    <row r="28" spans="1:15" s="331" customFormat="1" ht="18" customHeight="1">
      <c r="A28" s="344">
        <v>8</v>
      </c>
      <c r="B28" s="11" t="s">
        <v>31</v>
      </c>
      <c r="C28" s="376">
        <v>7448</v>
      </c>
      <c r="D28" s="376">
        <v>500</v>
      </c>
      <c r="E28" s="376">
        <v>1592</v>
      </c>
      <c r="F28" s="376">
        <v>0</v>
      </c>
      <c r="G28" s="376">
        <v>469.1</v>
      </c>
      <c r="H28" s="376">
        <v>300</v>
      </c>
      <c r="I28" s="376">
        <v>0</v>
      </c>
      <c r="J28" s="376">
        <v>2248.1999999999998</v>
      </c>
      <c r="K28" s="376">
        <f t="shared" si="15"/>
        <v>10465.299999999999</v>
      </c>
    </row>
    <row r="29" spans="1:15" s="367" customFormat="1" ht="21.75" customHeight="1">
      <c r="A29" s="608" t="s">
        <v>3</v>
      </c>
      <c r="B29" s="609"/>
      <c r="C29" s="375">
        <f t="shared" ref="C29:E29" si="16">SUM(C30:C32)</f>
        <v>18208.5</v>
      </c>
      <c r="D29" s="375">
        <f t="shared" si="16"/>
        <v>3383.4</v>
      </c>
      <c r="E29" s="375">
        <f t="shared" si="16"/>
        <v>4936.6000000000004</v>
      </c>
      <c r="F29" s="375">
        <f>SUM(F30:F32)</f>
        <v>2484.6000000000004</v>
      </c>
      <c r="G29" s="375">
        <f>SUM(G30:G32)</f>
        <v>2001.6999999999998</v>
      </c>
      <c r="H29" s="375">
        <f t="shared" ref="H29:J29" si="17">SUM(H30:H32)</f>
        <v>1800</v>
      </c>
      <c r="I29" s="375">
        <f t="shared" si="17"/>
        <v>994.5</v>
      </c>
      <c r="J29" s="375">
        <f t="shared" si="17"/>
        <v>6594.4000000000005</v>
      </c>
      <c r="K29" s="375">
        <f>SUM(C29+F29+G29+H29+I29+J29)</f>
        <v>32083.7</v>
      </c>
    </row>
    <row r="30" spans="1:15" s="331" customFormat="1" ht="18" customHeight="1">
      <c r="A30" s="344">
        <v>1</v>
      </c>
      <c r="B30" s="11" t="s">
        <v>115</v>
      </c>
      <c r="C30" s="376">
        <v>4804.3</v>
      </c>
      <c r="D30" s="376">
        <v>897.1</v>
      </c>
      <c r="E30" s="376">
        <v>1308.9000000000001</v>
      </c>
      <c r="F30" s="376">
        <v>0</v>
      </c>
      <c r="G30" s="376">
        <v>602.29999999999995</v>
      </c>
      <c r="H30" s="376">
        <v>200</v>
      </c>
      <c r="I30" s="376">
        <v>0</v>
      </c>
      <c r="J30" s="376">
        <v>1488.4</v>
      </c>
      <c r="K30" s="376">
        <f>SUM(C30+F30+G30+H30+I30+J30)</f>
        <v>7095</v>
      </c>
    </row>
    <row r="31" spans="1:15" s="331" customFormat="1" ht="18" customHeight="1">
      <c r="A31" s="344">
        <v>2</v>
      </c>
      <c r="B31" s="11" t="s">
        <v>32</v>
      </c>
      <c r="C31" s="376">
        <v>8491.6</v>
      </c>
      <c r="D31" s="376">
        <v>1574.7</v>
      </c>
      <c r="E31" s="376">
        <v>2297.6</v>
      </c>
      <c r="F31" s="376">
        <v>1365.2</v>
      </c>
      <c r="G31" s="376">
        <v>956.8</v>
      </c>
      <c r="H31" s="376">
        <v>1200</v>
      </c>
      <c r="I31" s="376">
        <v>994.5</v>
      </c>
      <c r="J31" s="376">
        <v>3290.3</v>
      </c>
      <c r="K31" s="376">
        <f t="shared" ref="K31:K32" si="18">SUM(C31+F31+G31+H31+I31+J31)</f>
        <v>16298.400000000001</v>
      </c>
    </row>
    <row r="32" spans="1:15" s="331" customFormat="1" ht="18" customHeight="1">
      <c r="A32" s="344">
        <v>3</v>
      </c>
      <c r="B32" s="11" t="s">
        <v>33</v>
      </c>
      <c r="C32" s="376">
        <v>4912.6000000000004</v>
      </c>
      <c r="D32" s="376">
        <v>911.6</v>
      </c>
      <c r="E32" s="376">
        <v>1330.1</v>
      </c>
      <c r="F32" s="376">
        <v>1119.4000000000001</v>
      </c>
      <c r="G32" s="376">
        <v>442.6</v>
      </c>
      <c r="H32" s="376">
        <v>400</v>
      </c>
      <c r="I32" s="376">
        <v>0</v>
      </c>
      <c r="J32" s="376">
        <v>1815.7</v>
      </c>
      <c r="K32" s="376">
        <f t="shared" si="18"/>
        <v>8690.3000000000011</v>
      </c>
    </row>
    <row r="33" spans="1:12" s="367" customFormat="1" ht="21.75" customHeight="1">
      <c r="A33" s="608" t="s">
        <v>50</v>
      </c>
      <c r="B33" s="609"/>
      <c r="C33" s="375">
        <f t="shared" ref="C33" si="19">SUM(C34:C50)</f>
        <v>136403.79999999999</v>
      </c>
      <c r="D33" s="375">
        <f>SUM(D34:D50)</f>
        <v>25564.899999999998</v>
      </c>
      <c r="E33" s="375">
        <f t="shared" ref="E33" si="20">SUM(E34:E50)</f>
        <v>36802.600000000006</v>
      </c>
      <c r="F33" s="375">
        <f>SUM(F34:F50)</f>
        <v>12982.3</v>
      </c>
      <c r="G33" s="375">
        <f>SUM(G34:G50)</f>
        <v>14847.299999999997</v>
      </c>
      <c r="H33" s="375">
        <f t="shared" ref="H33:J33" si="21">SUM(H34:H50)</f>
        <v>12551.2</v>
      </c>
      <c r="I33" s="375">
        <f t="shared" si="21"/>
        <v>530.4</v>
      </c>
      <c r="J33" s="375">
        <f t="shared" si="21"/>
        <v>44753.500000000007</v>
      </c>
      <c r="K33" s="375">
        <f>SUM(C33+F33+G33+H33+I33+J33)</f>
        <v>222068.49999999997</v>
      </c>
    </row>
    <row r="34" spans="1:12" s="331" customFormat="1" ht="18" customHeight="1">
      <c r="A34" s="344">
        <v>1</v>
      </c>
      <c r="B34" s="11" t="s">
        <v>34</v>
      </c>
      <c r="C34" s="376">
        <v>10060.299999999999</v>
      </c>
      <c r="D34" s="376">
        <v>1621.2</v>
      </c>
      <c r="E34" s="376">
        <v>2365.4</v>
      </c>
      <c r="F34" s="376">
        <v>0</v>
      </c>
      <c r="G34" s="376">
        <v>628.1</v>
      </c>
      <c r="H34" s="376">
        <v>561.20000000000005</v>
      </c>
      <c r="I34" s="376">
        <v>0</v>
      </c>
      <c r="J34" s="376">
        <v>4091.6</v>
      </c>
      <c r="K34" s="376">
        <f>SUM(C34+F34+G34+H34+I34+J34)</f>
        <v>15341.2</v>
      </c>
    </row>
    <row r="35" spans="1:12" s="331" customFormat="1" ht="18" customHeight="1">
      <c r="A35" s="344">
        <v>2</v>
      </c>
      <c r="B35" s="11" t="s">
        <v>35</v>
      </c>
      <c r="C35" s="376">
        <v>3560.9</v>
      </c>
      <c r="D35" s="376">
        <v>655.5</v>
      </c>
      <c r="E35" s="376">
        <v>956.4</v>
      </c>
      <c r="F35" s="376">
        <v>306</v>
      </c>
      <c r="G35" s="376">
        <v>430.5</v>
      </c>
      <c r="H35" s="376">
        <v>500</v>
      </c>
      <c r="I35" s="376">
        <v>0</v>
      </c>
      <c r="J35" s="376">
        <v>1051.7</v>
      </c>
      <c r="K35" s="376">
        <f t="shared" ref="K35:K50" si="22">SUM(C35+F35+G35+H35+I35+J35)</f>
        <v>5849.0999999999995</v>
      </c>
    </row>
    <row r="36" spans="1:12" s="331" customFormat="1" ht="18" customHeight="1">
      <c r="A36" s="344">
        <v>3</v>
      </c>
      <c r="B36" s="11" t="s">
        <v>36</v>
      </c>
      <c r="C36" s="376">
        <v>5655.6</v>
      </c>
      <c r="D36" s="376">
        <v>1621.2</v>
      </c>
      <c r="E36" s="376">
        <v>1635</v>
      </c>
      <c r="F36" s="376">
        <v>1341</v>
      </c>
      <c r="G36" s="376">
        <v>565.6</v>
      </c>
      <c r="H36" s="376">
        <v>1000</v>
      </c>
      <c r="I36" s="376">
        <v>0</v>
      </c>
      <c r="J36" s="376">
        <v>2300.9</v>
      </c>
      <c r="K36" s="376">
        <f t="shared" si="22"/>
        <v>10863.1</v>
      </c>
    </row>
    <row r="37" spans="1:12" s="331" customFormat="1" ht="18" customHeight="1">
      <c r="A37" s="344">
        <v>4</v>
      </c>
      <c r="B37" s="11" t="s">
        <v>37</v>
      </c>
      <c r="C37" s="376">
        <v>7241.4</v>
      </c>
      <c r="D37" s="376">
        <v>1352</v>
      </c>
      <c r="E37" s="376">
        <v>1972.7</v>
      </c>
      <c r="F37" s="376">
        <v>1440</v>
      </c>
      <c r="G37" s="376">
        <v>705.6</v>
      </c>
      <c r="H37" s="376">
        <v>600</v>
      </c>
      <c r="I37" s="376">
        <v>0</v>
      </c>
      <c r="J37" s="376">
        <v>1913.3</v>
      </c>
      <c r="K37" s="376">
        <f t="shared" si="22"/>
        <v>11900.3</v>
      </c>
    </row>
    <row r="38" spans="1:12" s="331" customFormat="1" ht="18" customHeight="1">
      <c r="A38" s="344">
        <v>5</v>
      </c>
      <c r="B38" s="11" t="s">
        <v>68</v>
      </c>
      <c r="C38" s="376">
        <v>6831.2</v>
      </c>
      <c r="D38" s="376">
        <v>1262.9000000000001</v>
      </c>
      <c r="E38" s="376">
        <v>1842.6</v>
      </c>
      <c r="F38" s="376">
        <v>590.29999999999995</v>
      </c>
      <c r="G38" s="376">
        <v>894.6</v>
      </c>
      <c r="H38" s="376">
        <v>900</v>
      </c>
      <c r="I38" s="376">
        <v>0</v>
      </c>
      <c r="J38" s="376">
        <v>2383.6999999999998</v>
      </c>
      <c r="K38" s="376">
        <f t="shared" si="22"/>
        <v>11599.8</v>
      </c>
    </row>
    <row r="39" spans="1:12" s="331" customFormat="1" ht="18" customHeight="1">
      <c r="A39" s="344">
        <v>6</v>
      </c>
      <c r="B39" s="11" t="s">
        <v>38</v>
      </c>
      <c r="C39" s="376">
        <v>5725.2</v>
      </c>
      <c r="D39" s="376">
        <v>1050.5999999999999</v>
      </c>
      <c r="E39" s="376">
        <v>1532.9</v>
      </c>
      <c r="F39" s="376">
        <v>961.7</v>
      </c>
      <c r="G39" s="376">
        <v>568.70000000000005</v>
      </c>
      <c r="H39" s="376">
        <v>550</v>
      </c>
      <c r="I39" s="376">
        <v>530.4</v>
      </c>
      <c r="J39" s="376">
        <v>2060.8000000000002</v>
      </c>
      <c r="K39" s="376">
        <f t="shared" si="22"/>
        <v>10396.799999999999</v>
      </c>
    </row>
    <row r="40" spans="1:12" s="331" customFormat="1" ht="18" customHeight="1">
      <c r="A40" s="344">
        <v>7</v>
      </c>
      <c r="B40" s="11" t="s">
        <v>39</v>
      </c>
      <c r="C40" s="376">
        <v>4905.2</v>
      </c>
      <c r="D40" s="376">
        <v>914.1</v>
      </c>
      <c r="E40" s="376">
        <v>1333.7</v>
      </c>
      <c r="F40" s="376">
        <v>489</v>
      </c>
      <c r="G40" s="376">
        <v>636.4</v>
      </c>
      <c r="H40" s="376">
        <v>750</v>
      </c>
      <c r="I40" s="376">
        <v>0</v>
      </c>
      <c r="J40" s="376">
        <v>1364.7</v>
      </c>
      <c r="K40" s="376">
        <f t="shared" si="22"/>
        <v>8145.2999999999993</v>
      </c>
    </row>
    <row r="41" spans="1:12" s="331" customFormat="1" ht="18" customHeight="1">
      <c r="A41" s="344">
        <v>8</v>
      </c>
      <c r="B41" s="11" t="s">
        <v>40</v>
      </c>
      <c r="C41" s="376">
        <v>7375.9</v>
      </c>
      <c r="D41" s="376">
        <v>1362.5</v>
      </c>
      <c r="E41" s="376">
        <v>1988</v>
      </c>
      <c r="F41" s="376">
        <v>1577.7</v>
      </c>
      <c r="G41" s="376">
        <v>868.4</v>
      </c>
      <c r="H41" s="376">
        <v>1300</v>
      </c>
      <c r="I41" s="376">
        <v>0</v>
      </c>
      <c r="J41" s="376">
        <v>1619.5</v>
      </c>
      <c r="K41" s="376">
        <f t="shared" si="22"/>
        <v>12741.5</v>
      </c>
      <c r="L41" s="331" t="s">
        <v>90</v>
      </c>
    </row>
    <row r="42" spans="1:12" s="331" customFormat="1" ht="18" customHeight="1">
      <c r="A42" s="344">
        <v>9</v>
      </c>
      <c r="B42" s="11" t="s">
        <v>41</v>
      </c>
      <c r="C42" s="376">
        <v>5826.3</v>
      </c>
      <c r="D42" s="376">
        <v>1089.4000000000001</v>
      </c>
      <c r="E42" s="376">
        <v>1536</v>
      </c>
      <c r="F42" s="376">
        <v>0</v>
      </c>
      <c r="G42" s="376">
        <v>657.4</v>
      </c>
      <c r="H42" s="376">
        <v>550</v>
      </c>
      <c r="I42" s="376">
        <v>0</v>
      </c>
      <c r="J42" s="376">
        <v>1346.3</v>
      </c>
      <c r="K42" s="376">
        <f t="shared" si="22"/>
        <v>8380</v>
      </c>
    </row>
    <row r="43" spans="1:12" s="331" customFormat="1" ht="18" customHeight="1">
      <c r="A43" s="344">
        <v>10</v>
      </c>
      <c r="B43" s="11" t="s">
        <v>42</v>
      </c>
      <c r="C43" s="376">
        <v>9145.2000000000007</v>
      </c>
      <c r="D43" s="376">
        <v>1521.6</v>
      </c>
      <c r="E43" s="376">
        <v>2220.1</v>
      </c>
      <c r="F43" s="376">
        <v>2351.6999999999998</v>
      </c>
      <c r="G43" s="376">
        <v>598.4</v>
      </c>
      <c r="H43" s="376">
        <v>480</v>
      </c>
      <c r="I43" s="376">
        <v>0</v>
      </c>
      <c r="J43" s="376">
        <v>3546.2</v>
      </c>
      <c r="K43" s="376">
        <f t="shared" si="22"/>
        <v>16121.5</v>
      </c>
    </row>
    <row r="44" spans="1:12" s="331" customFormat="1" ht="18" customHeight="1">
      <c r="A44" s="344">
        <v>11</v>
      </c>
      <c r="B44" s="332" t="s">
        <v>43</v>
      </c>
      <c r="C44" s="377">
        <v>5614.1</v>
      </c>
      <c r="D44" s="376">
        <v>1034.2</v>
      </c>
      <c r="E44" s="376">
        <v>1509</v>
      </c>
      <c r="F44" s="376">
        <v>154</v>
      </c>
      <c r="G44" s="376">
        <v>475.4</v>
      </c>
      <c r="H44" s="376">
        <v>600</v>
      </c>
      <c r="I44" s="376">
        <v>0</v>
      </c>
      <c r="J44" s="376">
        <v>1681.7</v>
      </c>
      <c r="K44" s="376">
        <f t="shared" si="22"/>
        <v>8525.2000000000007</v>
      </c>
    </row>
    <row r="45" spans="1:12" s="167" customFormat="1" ht="18" customHeight="1">
      <c r="A45" s="343">
        <v>12</v>
      </c>
      <c r="B45" s="12" t="s">
        <v>79</v>
      </c>
      <c r="C45" s="376">
        <v>29305.1</v>
      </c>
      <c r="D45" s="376">
        <v>5661.9</v>
      </c>
      <c r="E45" s="376">
        <v>8261</v>
      </c>
      <c r="F45" s="376">
        <v>0</v>
      </c>
      <c r="G45" s="376">
        <v>4633.8999999999996</v>
      </c>
      <c r="H45" s="376">
        <v>2500</v>
      </c>
      <c r="I45" s="376">
        <v>0</v>
      </c>
      <c r="J45" s="376">
        <v>9852.2000000000007</v>
      </c>
      <c r="K45" s="376">
        <f t="shared" si="22"/>
        <v>46291.199999999997</v>
      </c>
    </row>
    <row r="46" spans="1:12" s="331" customFormat="1" ht="18" customHeight="1">
      <c r="A46" s="344">
        <v>13</v>
      </c>
      <c r="B46" s="11" t="s">
        <v>44</v>
      </c>
      <c r="C46" s="376">
        <v>2760.2</v>
      </c>
      <c r="D46" s="376">
        <v>519.20000000000005</v>
      </c>
      <c r="E46" s="376">
        <v>757.5</v>
      </c>
      <c r="F46" s="376">
        <v>644</v>
      </c>
      <c r="G46" s="376">
        <v>524.6</v>
      </c>
      <c r="H46" s="376">
        <v>600</v>
      </c>
      <c r="I46" s="376">
        <v>0</v>
      </c>
      <c r="J46" s="376">
        <v>933.3</v>
      </c>
      <c r="K46" s="376">
        <f t="shared" si="22"/>
        <v>5462.0999999999995</v>
      </c>
    </row>
    <row r="47" spans="1:12" s="331" customFormat="1" ht="18" customHeight="1">
      <c r="A47" s="344">
        <v>14</v>
      </c>
      <c r="B47" s="11" t="s">
        <v>45</v>
      </c>
      <c r="C47" s="376">
        <v>6430.4</v>
      </c>
      <c r="D47" s="376">
        <v>1223.3</v>
      </c>
      <c r="E47" s="376">
        <v>1784.9</v>
      </c>
      <c r="F47" s="376">
        <v>0</v>
      </c>
      <c r="G47" s="376">
        <v>442.9</v>
      </c>
      <c r="H47" s="376">
        <v>500</v>
      </c>
      <c r="I47" s="376">
        <v>0</v>
      </c>
      <c r="J47" s="376">
        <v>2276.6999999999998</v>
      </c>
      <c r="K47" s="376">
        <f t="shared" si="22"/>
        <v>9650</v>
      </c>
    </row>
    <row r="48" spans="1:12" s="331" customFormat="1" ht="18" customHeight="1">
      <c r="A48" s="344">
        <v>15</v>
      </c>
      <c r="B48" s="11" t="s">
        <v>46</v>
      </c>
      <c r="C48" s="376">
        <v>13935.7</v>
      </c>
      <c r="D48" s="376">
        <v>2863.3</v>
      </c>
      <c r="E48" s="376">
        <v>3694.1</v>
      </c>
      <c r="F48" s="376">
        <v>1102</v>
      </c>
      <c r="G48" s="376">
        <v>1131.2</v>
      </c>
      <c r="H48" s="376">
        <v>350</v>
      </c>
      <c r="I48" s="376">
        <v>0</v>
      </c>
      <c r="J48" s="376">
        <v>4330.8999999999996</v>
      </c>
      <c r="K48" s="376">
        <f t="shared" si="22"/>
        <v>20849.800000000003</v>
      </c>
    </row>
    <row r="49" spans="1:11" s="331" customFormat="1" ht="18" customHeight="1">
      <c r="A49" s="344">
        <v>16</v>
      </c>
      <c r="B49" s="11" t="s">
        <v>47</v>
      </c>
      <c r="C49" s="376">
        <v>5894.5</v>
      </c>
      <c r="D49" s="376">
        <v>1112</v>
      </c>
      <c r="E49" s="376">
        <v>1622.4</v>
      </c>
      <c r="F49" s="376">
        <v>2024.9</v>
      </c>
      <c r="G49" s="376">
        <v>424.2</v>
      </c>
      <c r="H49" s="376">
        <v>750</v>
      </c>
      <c r="I49" s="376">
        <v>0</v>
      </c>
      <c r="J49" s="376">
        <v>2500</v>
      </c>
      <c r="K49" s="376">
        <f t="shared" si="22"/>
        <v>11593.6</v>
      </c>
    </row>
    <row r="50" spans="1:11" s="331" customFormat="1" ht="18" customHeight="1">
      <c r="A50" s="344">
        <v>17</v>
      </c>
      <c r="B50" s="11" t="s">
        <v>48</v>
      </c>
      <c r="C50" s="376">
        <v>6136.6</v>
      </c>
      <c r="D50" s="376">
        <v>700</v>
      </c>
      <c r="E50" s="376">
        <v>1790.9</v>
      </c>
      <c r="F50" s="376">
        <v>0</v>
      </c>
      <c r="G50" s="376">
        <v>661.4</v>
      </c>
      <c r="H50" s="376">
        <v>60</v>
      </c>
      <c r="I50" s="376">
        <v>0</v>
      </c>
      <c r="J50" s="376">
        <v>1500</v>
      </c>
      <c r="K50" s="376">
        <f t="shared" si="22"/>
        <v>8358</v>
      </c>
    </row>
    <row r="51" spans="1:11">
      <c r="D51" s="370"/>
      <c r="E51" s="370"/>
      <c r="F51" s="370"/>
      <c r="G51" s="370"/>
      <c r="H51" s="370"/>
      <c r="I51" s="370"/>
      <c r="J51" s="370"/>
      <c r="K51" s="370"/>
    </row>
  </sheetData>
  <mergeCells count="19">
    <mergeCell ref="A1:K1"/>
    <mergeCell ref="A2:K2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A29:B29"/>
    <mergeCell ref="A33:B33"/>
    <mergeCell ref="A5:B5"/>
    <mergeCell ref="A6:B6"/>
    <mergeCell ref="A11:B11"/>
    <mergeCell ref="A16:B16"/>
    <mergeCell ref="A21:B21"/>
  </mergeCells>
  <printOptions horizontalCentered="1" verticalCentered="1"/>
  <pageMargins left="0.9055118110236221" right="0.9055118110236221" top="0.74803149606299213" bottom="0.74803149606299213" header="2.4803149606299213" footer="0"/>
  <pageSetup paperSize="9" scale="4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2"/>
  <sheetViews>
    <sheetView view="pageBreakPreview" zoomScale="87" zoomScaleNormal="80" zoomScaleSheetLayoutView="87" workbookViewId="0">
      <selection activeCell="Y13" sqref="Y13"/>
    </sheetView>
  </sheetViews>
  <sheetFormatPr defaultColWidth="3" defaultRowHeight="12.75"/>
  <cols>
    <col min="1" max="1" width="4.140625" style="356" customWidth="1"/>
    <col min="2" max="2" width="20.85546875" style="356" bestFit="1" customWidth="1"/>
    <col min="3" max="3" width="18.28515625" style="356" customWidth="1"/>
    <col min="4" max="13" width="17.28515625" style="371" customWidth="1"/>
    <col min="14" max="14" width="18.140625" style="356" customWidth="1"/>
    <col min="15" max="17" width="3" style="356" customWidth="1"/>
    <col min="18" max="18" width="7.7109375" style="356" customWidth="1"/>
    <col min="19" max="16384" width="3" style="356"/>
  </cols>
  <sheetData>
    <row r="1" spans="1:18" ht="20.25" customHeight="1">
      <c r="A1" s="436" t="s">
        <v>1410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</row>
    <row r="2" spans="1:18" ht="39.75" customHeight="1">
      <c r="A2" s="437" t="s">
        <v>1452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</row>
    <row r="3" spans="1:18" ht="20.25" customHeight="1">
      <c r="A3" s="619"/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</row>
    <row r="4" spans="1:18" s="358" customFormat="1" ht="14.25" customHeight="1">
      <c r="A4" s="610" t="s">
        <v>54</v>
      </c>
      <c r="B4" s="612" t="s">
        <v>10</v>
      </c>
      <c r="C4" s="615" t="s">
        <v>1441</v>
      </c>
      <c r="D4" s="618"/>
      <c r="E4" s="618"/>
      <c r="F4" s="618"/>
      <c r="G4" s="618"/>
      <c r="H4" s="618"/>
      <c r="I4" s="618"/>
      <c r="J4" s="618"/>
      <c r="K4" s="618"/>
      <c r="L4" s="618"/>
      <c r="M4" s="357"/>
    </row>
    <row r="5" spans="1:18" s="358" customFormat="1" ht="74.25" customHeight="1">
      <c r="A5" s="611"/>
      <c r="B5" s="613"/>
      <c r="C5" s="359" t="s">
        <v>1442</v>
      </c>
      <c r="D5" s="360" t="s">
        <v>1443</v>
      </c>
      <c r="E5" s="360" t="s">
        <v>1444</v>
      </c>
      <c r="F5" s="360" t="s">
        <v>1445</v>
      </c>
      <c r="G5" s="360" t="s">
        <v>1446</v>
      </c>
      <c r="H5" s="360" t="s">
        <v>516</v>
      </c>
      <c r="I5" s="360" t="s">
        <v>1447</v>
      </c>
      <c r="J5" s="360" t="s">
        <v>1448</v>
      </c>
      <c r="K5" s="360" t="s">
        <v>1449</v>
      </c>
      <c r="L5" s="360" t="s">
        <v>1450</v>
      </c>
      <c r="M5" s="360" t="s">
        <v>517</v>
      </c>
    </row>
    <row r="6" spans="1:18" ht="28.5" customHeight="1">
      <c r="A6" s="597" t="s">
        <v>11</v>
      </c>
      <c r="B6" s="602"/>
      <c r="C6" s="361">
        <f t="shared" ref="C6" si="0">SUM(C7+C12+C17+C22+C30+C34)</f>
        <v>310.60000000000002</v>
      </c>
      <c r="D6" s="361">
        <f>SUM(D7+D12+D17+D22+D30+D34)</f>
        <v>249.2</v>
      </c>
      <c r="E6" s="361">
        <f t="shared" ref="E6:F6" si="1">SUM(E7+E12+E17+E22+E30+E34)</f>
        <v>324.79999999999995</v>
      </c>
      <c r="F6" s="361">
        <f t="shared" si="1"/>
        <v>333.1</v>
      </c>
      <c r="G6" s="361">
        <f>SUM(G7+G12+G17+G22+G30+G34)</f>
        <v>2650.5</v>
      </c>
      <c r="H6" s="361">
        <f>SUM(H7+H12+H17+H22+H30+H34)</f>
        <v>1010</v>
      </c>
      <c r="I6" s="361">
        <f>SUM(I7+I12+I17+I22+I30+I34)</f>
        <v>19289</v>
      </c>
      <c r="J6" s="361">
        <f t="shared" ref="J6:L6" si="2">SUM(J7+J12+J17+J22+J30+J34)</f>
        <v>157.30000000000001</v>
      </c>
      <c r="K6" s="361">
        <f t="shared" si="2"/>
        <v>3041.5</v>
      </c>
      <c r="L6" s="361">
        <f t="shared" si="2"/>
        <v>4019</v>
      </c>
      <c r="M6" s="361">
        <f>SUM(C6:L6)</f>
        <v>31385</v>
      </c>
      <c r="N6" s="362"/>
    </row>
    <row r="7" spans="1:18" s="365" customFormat="1" ht="21.75" customHeight="1">
      <c r="A7" s="608" t="s">
        <v>242</v>
      </c>
      <c r="B7" s="609"/>
      <c r="C7" s="363">
        <f t="shared" ref="C7" si="3">SUM(C8:C11)</f>
        <v>310.60000000000002</v>
      </c>
      <c r="D7" s="363">
        <f>SUM(D8:D11)</f>
        <v>0</v>
      </c>
      <c r="E7" s="363">
        <f t="shared" ref="E7:F7" si="4">SUM(E8:E11)</f>
        <v>166.7</v>
      </c>
      <c r="F7" s="363">
        <f t="shared" si="4"/>
        <v>333.1</v>
      </c>
      <c r="G7" s="363">
        <f>SUM(G8:G11)</f>
        <v>0</v>
      </c>
      <c r="H7" s="363">
        <f>SUM(H8:H11)</f>
        <v>1010</v>
      </c>
      <c r="I7" s="363">
        <f>SUM(I8:I11)</f>
        <v>1687.3</v>
      </c>
      <c r="J7" s="363">
        <f t="shared" ref="J7:L7" si="5">SUM(J8:J11)</f>
        <v>70.3</v>
      </c>
      <c r="K7" s="363">
        <f t="shared" si="5"/>
        <v>250.5</v>
      </c>
      <c r="L7" s="363">
        <f t="shared" si="5"/>
        <v>649</v>
      </c>
      <c r="M7" s="363">
        <f>SUM(C7:L7)</f>
        <v>4477.5</v>
      </c>
      <c r="N7" s="364"/>
    </row>
    <row r="8" spans="1:18" s="331" customFormat="1" ht="18" customHeight="1">
      <c r="A8" s="344">
        <v>1</v>
      </c>
      <c r="B8" s="11" t="s">
        <v>12</v>
      </c>
      <c r="C8" s="366">
        <v>0</v>
      </c>
      <c r="D8" s="366">
        <v>0</v>
      </c>
      <c r="E8" s="366">
        <v>166.7</v>
      </c>
      <c r="F8" s="366">
        <v>0</v>
      </c>
      <c r="G8" s="366">
        <v>0</v>
      </c>
      <c r="H8" s="366">
        <v>0</v>
      </c>
      <c r="I8" s="366">
        <v>175.7</v>
      </c>
      <c r="J8" s="366">
        <v>70.3</v>
      </c>
      <c r="K8" s="366">
        <v>0</v>
      </c>
      <c r="L8" s="366">
        <v>649</v>
      </c>
      <c r="M8" s="366">
        <f>SUM(C8:L8)</f>
        <v>1061.7</v>
      </c>
    </row>
    <row r="9" spans="1:18" s="331" customFormat="1" ht="18" customHeight="1">
      <c r="A9" s="344">
        <v>2</v>
      </c>
      <c r="B9" s="11" t="s">
        <v>13</v>
      </c>
      <c r="C9" s="366">
        <v>310.60000000000002</v>
      </c>
      <c r="D9" s="366">
        <v>0</v>
      </c>
      <c r="E9" s="366">
        <v>0</v>
      </c>
      <c r="F9" s="366">
        <v>333.1</v>
      </c>
      <c r="G9" s="366">
        <v>0</v>
      </c>
      <c r="H9" s="366">
        <v>1010</v>
      </c>
      <c r="I9" s="366">
        <v>957.3</v>
      </c>
      <c r="J9" s="366">
        <v>0</v>
      </c>
      <c r="K9" s="366">
        <v>250.5</v>
      </c>
      <c r="L9" s="366">
        <v>0</v>
      </c>
      <c r="M9" s="366">
        <f t="shared" ref="M9:M11" si="6">SUM(C9:L9)</f>
        <v>2861.5</v>
      </c>
    </row>
    <row r="10" spans="1:18" s="331" customFormat="1" ht="18" customHeight="1">
      <c r="A10" s="344">
        <v>3</v>
      </c>
      <c r="B10" s="11" t="s">
        <v>15</v>
      </c>
      <c r="C10" s="366">
        <v>0</v>
      </c>
      <c r="D10" s="366">
        <v>0</v>
      </c>
      <c r="E10" s="366">
        <v>0</v>
      </c>
      <c r="F10" s="366">
        <v>0</v>
      </c>
      <c r="G10" s="366">
        <v>0</v>
      </c>
      <c r="H10" s="366">
        <v>0</v>
      </c>
      <c r="I10" s="366">
        <v>554.29999999999995</v>
      </c>
      <c r="J10" s="366">
        <v>0</v>
      </c>
      <c r="K10" s="366">
        <v>0</v>
      </c>
      <c r="L10" s="366">
        <v>0</v>
      </c>
      <c r="M10" s="366">
        <f t="shared" si="6"/>
        <v>554.29999999999995</v>
      </c>
    </row>
    <row r="11" spans="1:18" s="331" customFormat="1" ht="18" customHeight="1">
      <c r="A11" s="344">
        <v>4</v>
      </c>
      <c r="B11" s="11" t="s">
        <v>16</v>
      </c>
      <c r="C11" s="366">
        <v>0</v>
      </c>
      <c r="D11" s="366">
        <v>0</v>
      </c>
      <c r="E11" s="366">
        <v>0</v>
      </c>
      <c r="F11" s="366">
        <v>0</v>
      </c>
      <c r="G11" s="366">
        <v>0</v>
      </c>
      <c r="H11" s="366">
        <v>0</v>
      </c>
      <c r="I11" s="366">
        <v>0</v>
      </c>
      <c r="J11" s="366">
        <v>0</v>
      </c>
      <c r="K11" s="366">
        <v>0</v>
      </c>
      <c r="L11" s="366">
        <v>0</v>
      </c>
      <c r="M11" s="366">
        <f t="shared" si="6"/>
        <v>0</v>
      </c>
    </row>
    <row r="12" spans="1:18" s="367" customFormat="1" ht="21.75" customHeight="1">
      <c r="A12" s="608" t="s">
        <v>2</v>
      </c>
      <c r="B12" s="609"/>
      <c r="C12" s="363">
        <f t="shared" ref="C12:F12" si="7">SUM(C13:C16)</f>
        <v>0</v>
      </c>
      <c r="D12" s="363">
        <f t="shared" si="7"/>
        <v>0</v>
      </c>
      <c r="E12" s="363">
        <f t="shared" si="7"/>
        <v>0</v>
      </c>
      <c r="F12" s="363">
        <f t="shared" si="7"/>
        <v>0</v>
      </c>
      <c r="G12" s="363">
        <f>SUM(G13:G16)</f>
        <v>0</v>
      </c>
      <c r="H12" s="363">
        <f>SUM(H13:H16)</f>
        <v>0</v>
      </c>
      <c r="I12" s="363">
        <f>SUM(I13:I16)</f>
        <v>3073</v>
      </c>
      <c r="J12" s="363">
        <f t="shared" ref="J12:L12" si="8">SUM(J13:J16)</f>
        <v>0</v>
      </c>
      <c r="K12" s="363">
        <f t="shared" si="8"/>
        <v>815</v>
      </c>
      <c r="L12" s="363">
        <f t="shared" si="8"/>
        <v>720</v>
      </c>
      <c r="M12" s="363">
        <f>SUM(C12:L12)</f>
        <v>4608</v>
      </c>
    </row>
    <row r="13" spans="1:18" s="331" customFormat="1" ht="18" customHeight="1">
      <c r="A13" s="344">
        <v>1</v>
      </c>
      <c r="B13" s="11" t="s">
        <v>17</v>
      </c>
      <c r="C13" s="366">
        <v>0</v>
      </c>
      <c r="D13" s="366">
        <v>0</v>
      </c>
      <c r="E13" s="366">
        <v>0</v>
      </c>
      <c r="F13" s="366">
        <v>0</v>
      </c>
      <c r="G13" s="366">
        <v>0</v>
      </c>
      <c r="H13" s="366">
        <v>0</v>
      </c>
      <c r="I13" s="366">
        <v>0</v>
      </c>
      <c r="J13" s="366">
        <v>0</v>
      </c>
      <c r="K13" s="366">
        <v>0</v>
      </c>
      <c r="L13" s="366">
        <v>0</v>
      </c>
      <c r="M13" s="366">
        <f>SUM(C13:L13)</f>
        <v>0</v>
      </c>
    </row>
    <row r="14" spans="1:18" s="331" customFormat="1" ht="18" customHeight="1">
      <c r="A14" s="344">
        <v>2</v>
      </c>
      <c r="B14" s="11" t="s">
        <v>18</v>
      </c>
      <c r="C14" s="366">
        <v>0</v>
      </c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f t="shared" ref="M14:M16" si="9">SUM(C14:L14)</f>
        <v>0</v>
      </c>
    </row>
    <row r="15" spans="1:18" s="331" customFormat="1" ht="18" customHeight="1">
      <c r="A15" s="344">
        <v>3</v>
      </c>
      <c r="B15" s="11" t="s">
        <v>20</v>
      </c>
      <c r="C15" s="366">
        <v>0</v>
      </c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3073</v>
      </c>
      <c r="J15" s="366">
        <v>0</v>
      </c>
      <c r="K15" s="366">
        <v>815</v>
      </c>
      <c r="L15" s="366">
        <v>720</v>
      </c>
      <c r="M15" s="366">
        <f t="shared" si="9"/>
        <v>4608</v>
      </c>
      <c r="R15" s="368"/>
    </row>
    <row r="16" spans="1:18" s="331" customFormat="1" ht="18" customHeight="1">
      <c r="A16" s="344">
        <v>4</v>
      </c>
      <c r="B16" s="11" t="s">
        <v>21</v>
      </c>
      <c r="C16" s="366">
        <v>0</v>
      </c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f t="shared" si="9"/>
        <v>0</v>
      </c>
    </row>
    <row r="17" spans="1:18" s="367" customFormat="1" ht="21.75" customHeight="1">
      <c r="A17" s="608" t="s">
        <v>88</v>
      </c>
      <c r="B17" s="609"/>
      <c r="C17" s="363">
        <f t="shared" ref="C17:F17" si="10">SUM(C18:C21)</f>
        <v>0</v>
      </c>
      <c r="D17" s="363">
        <f t="shared" si="10"/>
        <v>0</v>
      </c>
      <c r="E17" s="363">
        <f t="shared" si="10"/>
        <v>0</v>
      </c>
      <c r="F17" s="363">
        <f t="shared" si="10"/>
        <v>0</v>
      </c>
      <c r="G17" s="363">
        <f>SUM(G18:G21)</f>
        <v>418</v>
      </c>
      <c r="H17" s="363">
        <f>SUM(H18:H21)</f>
        <v>0</v>
      </c>
      <c r="I17" s="363">
        <f>SUM(I18:I21)</f>
        <v>1260.0999999999999</v>
      </c>
      <c r="J17" s="363">
        <f t="shared" ref="J17:L17" si="11">SUM(J18:J21)</f>
        <v>0</v>
      </c>
      <c r="K17" s="363">
        <f t="shared" si="11"/>
        <v>800</v>
      </c>
      <c r="L17" s="363">
        <f t="shared" si="11"/>
        <v>1159</v>
      </c>
      <c r="M17" s="363">
        <f>SUM(C17:L17)</f>
        <v>3637.1</v>
      </c>
    </row>
    <row r="18" spans="1:18" s="331" customFormat="1" ht="18" customHeight="1">
      <c r="A18" s="344">
        <v>1</v>
      </c>
      <c r="B18" s="11" t="s">
        <v>22</v>
      </c>
      <c r="C18" s="366">
        <v>0</v>
      </c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f>SUM(C18:L18)</f>
        <v>0</v>
      </c>
    </row>
    <row r="19" spans="1:18" s="167" customFormat="1" ht="18" customHeight="1">
      <c r="A19" s="343">
        <v>2</v>
      </c>
      <c r="B19" s="12" t="s">
        <v>24</v>
      </c>
      <c r="C19" s="366">
        <v>0</v>
      </c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800</v>
      </c>
      <c r="L19" s="366">
        <v>0</v>
      </c>
      <c r="M19" s="366">
        <f t="shared" ref="M19:M21" si="12">SUM(C19:L19)</f>
        <v>800</v>
      </c>
    </row>
    <row r="20" spans="1:18" s="331" customFormat="1" ht="18" customHeight="1">
      <c r="A20" s="344">
        <v>3</v>
      </c>
      <c r="B20" s="11" t="s">
        <v>23</v>
      </c>
      <c r="C20" s="366">
        <v>0</v>
      </c>
      <c r="D20" s="366">
        <v>0</v>
      </c>
      <c r="E20" s="366">
        <v>0</v>
      </c>
      <c r="F20" s="366">
        <v>0</v>
      </c>
      <c r="G20" s="366">
        <v>418</v>
      </c>
      <c r="H20" s="366">
        <v>0</v>
      </c>
      <c r="I20" s="366">
        <v>1260.0999999999999</v>
      </c>
      <c r="J20" s="366">
        <v>0</v>
      </c>
      <c r="K20" s="366">
        <v>0</v>
      </c>
      <c r="L20" s="366">
        <v>1159</v>
      </c>
      <c r="M20" s="366">
        <f t="shared" si="12"/>
        <v>2837.1</v>
      </c>
    </row>
    <row r="21" spans="1:18" s="331" customFormat="1" ht="18" customHeight="1">
      <c r="A21" s="344">
        <v>4</v>
      </c>
      <c r="B21" s="11" t="s">
        <v>25</v>
      </c>
      <c r="C21" s="366">
        <v>0</v>
      </c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f t="shared" si="12"/>
        <v>0</v>
      </c>
    </row>
    <row r="22" spans="1:18" s="367" customFormat="1" ht="21.75" customHeight="1">
      <c r="A22" s="608" t="s">
        <v>89</v>
      </c>
      <c r="B22" s="609"/>
      <c r="C22" s="363">
        <f t="shared" ref="C22:F22" si="13">SUM(C23:C29)</f>
        <v>0</v>
      </c>
      <c r="D22" s="363">
        <f t="shared" si="13"/>
        <v>0</v>
      </c>
      <c r="E22" s="363">
        <f t="shared" si="13"/>
        <v>0</v>
      </c>
      <c r="F22" s="363">
        <f t="shared" si="13"/>
        <v>0</v>
      </c>
      <c r="G22" s="363">
        <f>SUM(G23:G29)</f>
        <v>2232.5</v>
      </c>
      <c r="H22" s="363">
        <f>SUM(H23:H29)</f>
        <v>0</v>
      </c>
      <c r="I22" s="363">
        <f>SUM(I23:I29)</f>
        <v>963</v>
      </c>
      <c r="J22" s="363">
        <f t="shared" ref="J22:L22" si="14">SUM(J23:J29)</f>
        <v>0</v>
      </c>
      <c r="K22" s="363">
        <f t="shared" si="14"/>
        <v>0</v>
      </c>
      <c r="L22" s="363">
        <f t="shared" si="14"/>
        <v>0</v>
      </c>
      <c r="M22" s="363">
        <f>SUM(C22:L22)</f>
        <v>3195.5</v>
      </c>
    </row>
    <row r="23" spans="1:18" s="331" customFormat="1" ht="18" customHeight="1">
      <c r="A23" s="344">
        <v>1</v>
      </c>
      <c r="B23" s="11" t="s">
        <v>26</v>
      </c>
      <c r="C23" s="366">
        <v>0</v>
      </c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246</v>
      </c>
      <c r="J23" s="366">
        <v>0</v>
      </c>
      <c r="K23" s="366">
        <v>0</v>
      </c>
      <c r="L23" s="366">
        <v>0</v>
      </c>
      <c r="M23" s="366">
        <f>SUM(C23:L23)</f>
        <v>246</v>
      </c>
    </row>
    <row r="24" spans="1:18" s="331" customFormat="1" ht="18" customHeight="1">
      <c r="A24" s="344">
        <v>2</v>
      </c>
      <c r="B24" s="11" t="s">
        <v>27</v>
      </c>
      <c r="C24" s="366">
        <v>0</v>
      </c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f t="shared" ref="M24:M51" si="15">SUM(C24:L24)</f>
        <v>0</v>
      </c>
    </row>
    <row r="25" spans="1:18" s="331" customFormat="1" ht="18" customHeight="1">
      <c r="A25" s="344">
        <v>3</v>
      </c>
      <c r="B25" s="11" t="s">
        <v>28</v>
      </c>
      <c r="C25" s="366">
        <v>0</v>
      </c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f t="shared" si="15"/>
        <v>0</v>
      </c>
    </row>
    <row r="26" spans="1:18" s="331" customFormat="1" ht="18" customHeight="1">
      <c r="A26" s="344">
        <v>4</v>
      </c>
      <c r="B26" s="11" t="s">
        <v>107</v>
      </c>
      <c r="C26" s="366">
        <v>0</v>
      </c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717</v>
      </c>
      <c r="J26" s="366">
        <v>0</v>
      </c>
      <c r="K26" s="366">
        <v>0</v>
      </c>
      <c r="L26" s="366">
        <v>0</v>
      </c>
      <c r="M26" s="366">
        <f t="shared" si="15"/>
        <v>717</v>
      </c>
    </row>
    <row r="27" spans="1:18" s="331" customFormat="1" ht="18" customHeight="1">
      <c r="A27" s="344">
        <v>6</v>
      </c>
      <c r="B27" s="11" t="s">
        <v>29</v>
      </c>
      <c r="C27" s="366">
        <v>0</v>
      </c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0</v>
      </c>
      <c r="M27" s="366">
        <f t="shared" si="15"/>
        <v>0</v>
      </c>
      <c r="R27" s="331" t="s">
        <v>90</v>
      </c>
    </row>
    <row r="28" spans="1:18" s="331" customFormat="1" ht="18" customHeight="1">
      <c r="A28" s="344">
        <v>7</v>
      </c>
      <c r="B28" s="11" t="s">
        <v>30</v>
      </c>
      <c r="C28" s="366">
        <v>0</v>
      </c>
      <c r="D28" s="366">
        <v>0</v>
      </c>
      <c r="E28" s="366">
        <v>0</v>
      </c>
      <c r="F28" s="366">
        <v>0</v>
      </c>
      <c r="G28" s="366">
        <v>2232.5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f t="shared" si="15"/>
        <v>2232.5</v>
      </c>
    </row>
    <row r="29" spans="1:18" s="331" customFormat="1" ht="18" customHeight="1">
      <c r="A29" s="344">
        <v>8</v>
      </c>
      <c r="B29" s="11" t="s">
        <v>31</v>
      </c>
      <c r="C29" s="366">
        <v>0</v>
      </c>
      <c r="D29" s="366">
        <v>0</v>
      </c>
      <c r="E29" s="366">
        <v>0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f t="shared" si="15"/>
        <v>0</v>
      </c>
    </row>
    <row r="30" spans="1:18" s="367" customFormat="1" ht="21.75" customHeight="1">
      <c r="A30" s="608" t="s">
        <v>3</v>
      </c>
      <c r="B30" s="609"/>
      <c r="C30" s="363">
        <f t="shared" ref="C30:F30" si="16">SUM(C31:C33)</f>
        <v>0</v>
      </c>
      <c r="D30" s="363">
        <f t="shared" si="16"/>
        <v>249.2</v>
      </c>
      <c r="E30" s="363">
        <f t="shared" si="16"/>
        <v>0</v>
      </c>
      <c r="F30" s="363">
        <f t="shared" si="16"/>
        <v>0</v>
      </c>
      <c r="G30" s="363">
        <f>SUM(G31:G33)</f>
        <v>0</v>
      </c>
      <c r="H30" s="363">
        <f>SUM(H31:H33)</f>
        <v>0</v>
      </c>
      <c r="I30" s="363">
        <f>SUM(I31:I33)</f>
        <v>1960.4</v>
      </c>
      <c r="J30" s="363">
        <f t="shared" ref="J30:L30" si="17">SUM(J31:J33)</f>
        <v>0</v>
      </c>
      <c r="K30" s="363">
        <f t="shared" si="17"/>
        <v>0</v>
      </c>
      <c r="L30" s="363">
        <f t="shared" si="17"/>
        <v>275</v>
      </c>
      <c r="M30" s="363">
        <f>SUM(C30:L30)</f>
        <v>2484.6</v>
      </c>
    </row>
    <row r="31" spans="1:18" s="331" customFormat="1" ht="18" customHeight="1">
      <c r="A31" s="344">
        <v>1</v>
      </c>
      <c r="B31" s="11" t="s">
        <v>115</v>
      </c>
      <c r="C31" s="366">
        <v>0</v>
      </c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f t="shared" si="15"/>
        <v>0</v>
      </c>
    </row>
    <row r="32" spans="1:18" s="331" customFormat="1" ht="18" customHeight="1">
      <c r="A32" s="344">
        <v>2</v>
      </c>
      <c r="B32" s="11" t="s">
        <v>32</v>
      </c>
      <c r="C32" s="366">
        <v>0</v>
      </c>
      <c r="D32" s="366">
        <v>249.2</v>
      </c>
      <c r="E32" s="366">
        <v>0</v>
      </c>
      <c r="F32" s="366">
        <v>0</v>
      </c>
      <c r="G32" s="366">
        <v>0</v>
      </c>
      <c r="H32" s="366">
        <v>0</v>
      </c>
      <c r="I32" s="366">
        <v>1116</v>
      </c>
      <c r="J32" s="366">
        <v>0</v>
      </c>
      <c r="K32" s="366">
        <v>0</v>
      </c>
      <c r="L32" s="366">
        <v>0</v>
      </c>
      <c r="M32" s="366">
        <f t="shared" si="15"/>
        <v>1365.2</v>
      </c>
    </row>
    <row r="33" spans="1:15" s="331" customFormat="1" ht="18" customHeight="1">
      <c r="A33" s="344">
        <v>3</v>
      </c>
      <c r="B33" s="11" t="s">
        <v>33</v>
      </c>
      <c r="C33" s="366">
        <v>0</v>
      </c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844.4</v>
      </c>
      <c r="J33" s="366">
        <v>0</v>
      </c>
      <c r="K33" s="366">
        <v>0</v>
      </c>
      <c r="L33" s="366">
        <v>275</v>
      </c>
      <c r="M33" s="366">
        <f t="shared" si="15"/>
        <v>1119.4000000000001</v>
      </c>
    </row>
    <row r="34" spans="1:15" s="367" customFormat="1" ht="21.75" customHeight="1">
      <c r="A34" s="608" t="s">
        <v>50</v>
      </c>
      <c r="B34" s="609"/>
      <c r="C34" s="363">
        <f t="shared" ref="C34" si="18">SUM(C35:C51)</f>
        <v>0</v>
      </c>
      <c r="D34" s="363">
        <f>SUM(D35:D51)</f>
        <v>0</v>
      </c>
      <c r="E34" s="363">
        <f t="shared" ref="E34:F34" si="19">SUM(E35:E51)</f>
        <v>158.1</v>
      </c>
      <c r="F34" s="363">
        <f t="shared" si="19"/>
        <v>0</v>
      </c>
      <c r="G34" s="363">
        <f>SUM(G35:G51)</f>
        <v>0</v>
      </c>
      <c r="H34" s="363">
        <f>SUM(H35:H51)</f>
        <v>0</v>
      </c>
      <c r="I34" s="363">
        <f>SUM(I35:I51)</f>
        <v>10345.199999999999</v>
      </c>
      <c r="J34" s="363">
        <f t="shared" ref="J34:L34" si="20">SUM(J35:J51)</f>
        <v>87</v>
      </c>
      <c r="K34" s="363">
        <f t="shared" si="20"/>
        <v>1176</v>
      </c>
      <c r="L34" s="363">
        <f t="shared" si="20"/>
        <v>1216</v>
      </c>
      <c r="M34" s="363">
        <f>SUM(C34:L34)</f>
        <v>12982.3</v>
      </c>
    </row>
    <row r="35" spans="1:15" s="331" customFormat="1" ht="18" customHeight="1">
      <c r="A35" s="344">
        <v>1</v>
      </c>
      <c r="B35" s="11" t="s">
        <v>34</v>
      </c>
      <c r="C35" s="366">
        <v>0</v>
      </c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f t="shared" si="15"/>
        <v>0</v>
      </c>
    </row>
    <row r="36" spans="1:15" s="331" customFormat="1" ht="18" customHeight="1">
      <c r="A36" s="344">
        <v>2</v>
      </c>
      <c r="B36" s="11" t="s">
        <v>35</v>
      </c>
      <c r="C36" s="366">
        <v>0</v>
      </c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306</v>
      </c>
      <c r="M36" s="366">
        <f t="shared" si="15"/>
        <v>306</v>
      </c>
    </row>
    <row r="37" spans="1:15" s="331" customFormat="1" ht="18" customHeight="1">
      <c r="A37" s="344">
        <v>3</v>
      </c>
      <c r="B37" s="11" t="s">
        <v>36</v>
      </c>
      <c r="C37" s="366">
        <v>0</v>
      </c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1055</v>
      </c>
      <c r="J37" s="366">
        <v>0</v>
      </c>
      <c r="K37" s="366">
        <v>0</v>
      </c>
      <c r="L37" s="366">
        <v>286</v>
      </c>
      <c r="M37" s="366">
        <f t="shared" si="15"/>
        <v>1341</v>
      </c>
    </row>
    <row r="38" spans="1:15" s="331" customFormat="1" ht="18" customHeight="1">
      <c r="A38" s="344">
        <v>4</v>
      </c>
      <c r="B38" s="11" t="s">
        <v>37</v>
      </c>
      <c r="C38" s="366">
        <v>0</v>
      </c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1340</v>
      </c>
      <c r="J38" s="366">
        <v>0</v>
      </c>
      <c r="K38" s="366">
        <v>0</v>
      </c>
      <c r="L38" s="366">
        <v>100</v>
      </c>
      <c r="M38" s="366">
        <f t="shared" si="15"/>
        <v>1440</v>
      </c>
    </row>
    <row r="39" spans="1:15" s="331" customFormat="1" ht="18" customHeight="1">
      <c r="A39" s="344">
        <v>5</v>
      </c>
      <c r="B39" s="11" t="s">
        <v>68</v>
      </c>
      <c r="C39" s="366">
        <v>0</v>
      </c>
      <c r="D39" s="366">
        <v>0</v>
      </c>
      <c r="E39" s="366">
        <v>158.1</v>
      </c>
      <c r="F39" s="366">
        <v>0</v>
      </c>
      <c r="G39" s="366">
        <v>0</v>
      </c>
      <c r="H39" s="366">
        <v>0</v>
      </c>
      <c r="I39" s="366">
        <v>432.2</v>
      </c>
      <c r="J39" s="366">
        <v>0</v>
      </c>
      <c r="K39" s="366">
        <v>0</v>
      </c>
      <c r="L39" s="366">
        <v>0</v>
      </c>
      <c r="M39" s="366">
        <f t="shared" si="15"/>
        <v>590.29999999999995</v>
      </c>
    </row>
    <row r="40" spans="1:15" s="331" customFormat="1" ht="18" customHeight="1">
      <c r="A40" s="344">
        <v>6</v>
      </c>
      <c r="B40" s="11" t="s">
        <v>38</v>
      </c>
      <c r="C40" s="366">
        <v>0</v>
      </c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504.7</v>
      </c>
      <c r="J40" s="366">
        <v>87</v>
      </c>
      <c r="K40" s="366">
        <v>240</v>
      </c>
      <c r="L40" s="366">
        <v>130</v>
      </c>
      <c r="M40" s="366">
        <f t="shared" si="15"/>
        <v>961.7</v>
      </c>
    </row>
    <row r="41" spans="1:15" s="331" customFormat="1" ht="18" customHeight="1">
      <c r="A41" s="344">
        <v>7</v>
      </c>
      <c r="B41" s="11" t="s">
        <v>39</v>
      </c>
      <c r="C41" s="366">
        <v>0</v>
      </c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489</v>
      </c>
      <c r="J41" s="366">
        <v>0</v>
      </c>
      <c r="K41" s="366">
        <v>0</v>
      </c>
      <c r="L41" s="366">
        <v>0</v>
      </c>
      <c r="M41" s="366">
        <f t="shared" si="15"/>
        <v>489</v>
      </c>
    </row>
    <row r="42" spans="1:15" s="331" customFormat="1" ht="18" customHeight="1">
      <c r="A42" s="344">
        <v>8</v>
      </c>
      <c r="B42" s="11" t="s">
        <v>40</v>
      </c>
      <c r="C42" s="366">
        <v>0</v>
      </c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717.7</v>
      </c>
      <c r="J42" s="366">
        <v>0</v>
      </c>
      <c r="K42" s="366">
        <v>620</v>
      </c>
      <c r="L42" s="366">
        <v>240</v>
      </c>
      <c r="M42" s="366">
        <f t="shared" si="15"/>
        <v>1577.7</v>
      </c>
      <c r="O42" s="331" t="s">
        <v>90</v>
      </c>
    </row>
    <row r="43" spans="1:15" s="331" customFormat="1" ht="18" customHeight="1">
      <c r="A43" s="344">
        <v>9</v>
      </c>
      <c r="B43" s="11" t="s">
        <v>41</v>
      </c>
      <c r="C43" s="366">
        <v>0</v>
      </c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0</v>
      </c>
      <c r="M43" s="366">
        <f t="shared" si="15"/>
        <v>0</v>
      </c>
    </row>
    <row r="44" spans="1:15" s="331" customFormat="1" ht="18" customHeight="1">
      <c r="A44" s="344">
        <v>10</v>
      </c>
      <c r="B44" s="11" t="s">
        <v>42</v>
      </c>
      <c r="C44" s="366">
        <v>0</v>
      </c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2351.6999999999998</v>
      </c>
      <c r="J44" s="366">
        <v>0</v>
      </c>
      <c r="K44" s="366">
        <v>0</v>
      </c>
      <c r="L44" s="366">
        <v>0</v>
      </c>
      <c r="M44" s="366">
        <f t="shared" si="15"/>
        <v>2351.6999999999998</v>
      </c>
    </row>
    <row r="45" spans="1:15" s="331" customFormat="1" ht="18" customHeight="1">
      <c r="A45" s="344">
        <v>11</v>
      </c>
      <c r="B45" s="332" t="s">
        <v>43</v>
      </c>
      <c r="C45" s="369">
        <v>0</v>
      </c>
      <c r="D45" s="366">
        <v>0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154</v>
      </c>
      <c r="M45" s="366">
        <f t="shared" si="15"/>
        <v>154</v>
      </c>
    </row>
    <row r="46" spans="1:15" s="167" customFormat="1" ht="18" customHeight="1">
      <c r="A46" s="343">
        <v>12</v>
      </c>
      <c r="B46" s="12" t="s">
        <v>79</v>
      </c>
      <c r="C46" s="366">
        <v>0</v>
      </c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f t="shared" si="15"/>
        <v>0</v>
      </c>
    </row>
    <row r="47" spans="1:15" s="331" customFormat="1" ht="18" customHeight="1">
      <c r="A47" s="344">
        <v>13</v>
      </c>
      <c r="B47" s="11" t="s">
        <v>44</v>
      </c>
      <c r="C47" s="366">
        <v>0</v>
      </c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644</v>
      </c>
      <c r="J47" s="366">
        <v>0</v>
      </c>
      <c r="K47" s="366">
        <v>0</v>
      </c>
      <c r="L47" s="366">
        <v>0</v>
      </c>
      <c r="M47" s="366">
        <f t="shared" si="15"/>
        <v>644</v>
      </c>
    </row>
    <row r="48" spans="1:15" s="331" customFormat="1" ht="18" customHeight="1">
      <c r="A48" s="344">
        <v>14</v>
      </c>
      <c r="B48" s="11" t="s">
        <v>45</v>
      </c>
      <c r="C48" s="366">
        <v>0</v>
      </c>
      <c r="D48" s="366">
        <v>0</v>
      </c>
      <c r="E48" s="366">
        <v>0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0</v>
      </c>
      <c r="M48" s="366">
        <f t="shared" si="15"/>
        <v>0</v>
      </c>
    </row>
    <row r="49" spans="1:13" s="331" customFormat="1" ht="18" customHeight="1">
      <c r="A49" s="344">
        <v>15</v>
      </c>
      <c r="B49" s="11" t="s">
        <v>46</v>
      </c>
      <c r="C49" s="366">
        <v>0</v>
      </c>
      <c r="D49" s="366">
        <v>0</v>
      </c>
      <c r="E49" s="366">
        <v>0</v>
      </c>
      <c r="F49" s="366">
        <v>0</v>
      </c>
      <c r="G49" s="366">
        <v>0</v>
      </c>
      <c r="H49" s="366">
        <v>0</v>
      </c>
      <c r="I49" s="366">
        <v>786</v>
      </c>
      <c r="J49" s="366">
        <v>0</v>
      </c>
      <c r="K49" s="366">
        <v>316</v>
      </c>
      <c r="L49" s="366">
        <v>0</v>
      </c>
      <c r="M49" s="366">
        <f t="shared" si="15"/>
        <v>1102</v>
      </c>
    </row>
    <row r="50" spans="1:13" s="331" customFormat="1" ht="18" customHeight="1">
      <c r="A50" s="344">
        <v>16</v>
      </c>
      <c r="B50" s="11" t="s">
        <v>47</v>
      </c>
      <c r="C50" s="366">
        <v>0</v>
      </c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2024.9</v>
      </c>
      <c r="J50" s="366">
        <v>0</v>
      </c>
      <c r="K50" s="366">
        <v>0</v>
      </c>
      <c r="L50" s="366">
        <v>0</v>
      </c>
      <c r="M50" s="366">
        <f t="shared" si="15"/>
        <v>2024.9</v>
      </c>
    </row>
    <row r="51" spans="1:13" s="331" customFormat="1" ht="18" customHeight="1">
      <c r="A51" s="344">
        <v>17</v>
      </c>
      <c r="B51" s="11" t="s">
        <v>48</v>
      </c>
      <c r="C51" s="366">
        <v>0</v>
      </c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f t="shared" si="15"/>
        <v>0</v>
      </c>
    </row>
    <row r="52" spans="1:13">
      <c r="D52" s="370"/>
      <c r="E52" s="370"/>
      <c r="F52" s="370"/>
      <c r="G52" s="370"/>
      <c r="H52" s="370"/>
      <c r="I52" s="370"/>
      <c r="J52" s="370"/>
      <c r="K52" s="370"/>
      <c r="L52" s="370"/>
      <c r="M52" s="370"/>
    </row>
  </sheetData>
  <mergeCells count="13">
    <mergeCell ref="C4:L4"/>
    <mergeCell ref="A4:A5"/>
    <mergeCell ref="A22:B22"/>
    <mergeCell ref="A1:M1"/>
    <mergeCell ref="A2:M2"/>
    <mergeCell ref="A3:M3"/>
    <mergeCell ref="A30:B30"/>
    <mergeCell ref="A34:B34"/>
    <mergeCell ref="B4:B5"/>
    <mergeCell ref="A7:B7"/>
    <mergeCell ref="A12:B12"/>
    <mergeCell ref="A17:B17"/>
    <mergeCell ref="A6:B6"/>
  </mergeCells>
  <printOptions horizontalCentered="1" verticalCentered="1"/>
  <pageMargins left="0.59055118110236227" right="0.59055118110236227" top="0.59055118110236227" bottom="0.59055118110236227" header="0" footer="0"/>
  <pageSetup paperSize="9" scale="51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16" sqref="Y15:Y16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M60"/>
  <sheetViews>
    <sheetView topLeftCell="A40" zoomScaleNormal="100" zoomScaleSheetLayoutView="75" workbookViewId="0">
      <selection activeCell="S16" sqref="S16"/>
    </sheetView>
  </sheetViews>
  <sheetFormatPr defaultRowHeight="12.75"/>
  <cols>
    <col min="1" max="1" width="3.5703125" style="389" customWidth="1"/>
    <col min="2" max="2" width="20.85546875" style="389" customWidth="1"/>
    <col min="3" max="3" width="10.28515625" style="389" customWidth="1"/>
    <col min="4" max="4" width="10" style="389" customWidth="1"/>
    <col min="5" max="7" width="10.28515625" style="389" customWidth="1"/>
    <col min="8" max="8" width="13.28515625" style="389" customWidth="1"/>
    <col min="9" max="9" width="12.42578125" style="389" customWidth="1"/>
    <col min="10" max="16384" width="9.140625" style="389"/>
  </cols>
  <sheetData>
    <row r="1" spans="1:13" s="391" customFormat="1" ht="15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178"/>
    </row>
    <row r="2" spans="1:13" ht="15.75">
      <c r="A2" s="444" t="s">
        <v>49</v>
      </c>
      <c r="B2" s="444"/>
      <c r="C2" s="444"/>
      <c r="D2" s="444"/>
      <c r="E2" s="444"/>
      <c r="F2" s="444"/>
      <c r="G2" s="444"/>
      <c r="H2" s="444"/>
      <c r="I2" s="444"/>
      <c r="J2" s="179"/>
    </row>
    <row r="3" spans="1:13" ht="17.25" customHeight="1">
      <c r="A3" s="426" t="s">
        <v>85</v>
      </c>
      <c r="B3" s="427" t="s">
        <v>86</v>
      </c>
      <c r="C3" s="446" t="s">
        <v>174</v>
      </c>
      <c r="D3" s="446" t="s">
        <v>232</v>
      </c>
      <c r="E3" s="446" t="s">
        <v>521</v>
      </c>
      <c r="F3" s="446" t="s">
        <v>1415</v>
      </c>
      <c r="G3" s="446" t="s">
        <v>1466</v>
      </c>
      <c r="H3" s="447" t="s">
        <v>73</v>
      </c>
      <c r="I3" s="447"/>
    </row>
    <row r="4" spans="1:13" ht="66" customHeight="1">
      <c r="A4" s="426"/>
      <c r="B4" s="427"/>
      <c r="C4" s="446"/>
      <c r="D4" s="446"/>
      <c r="E4" s="446"/>
      <c r="F4" s="446"/>
      <c r="G4" s="446"/>
      <c r="H4" s="183" t="s">
        <v>1467</v>
      </c>
      <c r="I4" s="183" t="s">
        <v>1468</v>
      </c>
    </row>
    <row r="5" spans="1:13" s="71" customFormat="1" ht="24.95" customHeight="1">
      <c r="A5" s="422" t="s">
        <v>67</v>
      </c>
      <c r="B5" s="422"/>
      <c r="C5" s="70">
        <v>1149030</v>
      </c>
      <c r="D5" s="70">
        <v>1124286</v>
      </c>
      <c r="E5" s="70">
        <v>1082703</v>
      </c>
      <c r="F5" s="70">
        <v>934809</v>
      </c>
      <c r="G5" s="70">
        <v>822553</v>
      </c>
      <c r="H5" s="14">
        <f t="shared" ref="H5" si="0">G5-F5</f>
        <v>-112256</v>
      </c>
      <c r="I5" s="15">
        <f t="shared" ref="I5" si="1">H5/F5</f>
        <v>-0.12008442366301565</v>
      </c>
      <c r="J5" s="404"/>
      <c r="K5" s="180"/>
      <c r="L5" s="185"/>
      <c r="M5" s="180"/>
    </row>
    <row r="6" spans="1:13" s="10" customFormat="1" ht="27.95" customHeight="1">
      <c r="A6" s="423" t="s">
        <v>87</v>
      </c>
      <c r="B6" s="423"/>
      <c r="C6" s="245">
        <f>SUM(C7+C21)</f>
        <v>135440</v>
      </c>
      <c r="D6" s="245">
        <f t="shared" ref="D6:G6" si="2">SUM(D7+D21)</f>
        <v>133417</v>
      </c>
      <c r="E6" s="245">
        <f t="shared" si="2"/>
        <v>129515</v>
      </c>
      <c r="F6" s="245">
        <f t="shared" si="2"/>
        <v>111639</v>
      </c>
      <c r="G6" s="245">
        <f t="shared" si="2"/>
        <v>98423</v>
      </c>
      <c r="H6" s="194">
        <f t="shared" ref="H6:H7" si="3">G6-F6</f>
        <v>-13216</v>
      </c>
      <c r="I6" s="191">
        <f t="shared" ref="I6:I7" si="4">H6/F6</f>
        <v>-0.11838156916489757</v>
      </c>
    </row>
    <row r="7" spans="1:13" ht="17.100000000000001" customHeight="1">
      <c r="A7" s="381" t="s">
        <v>1568</v>
      </c>
      <c r="B7" s="381"/>
      <c r="C7" s="240">
        <f>SUM(C8+C10+C15)</f>
        <v>55501</v>
      </c>
      <c r="D7" s="240">
        <f t="shared" ref="D7:G7" si="5">SUM(D8+D10+D15)</f>
        <v>52235</v>
      </c>
      <c r="E7" s="240">
        <f t="shared" si="5"/>
        <v>49194</v>
      </c>
      <c r="F7" s="240">
        <f t="shared" si="5"/>
        <v>41679</v>
      </c>
      <c r="G7" s="240">
        <f t="shared" si="5"/>
        <v>35673</v>
      </c>
      <c r="H7" s="241">
        <f t="shared" si="3"/>
        <v>-6006</v>
      </c>
      <c r="I7" s="41">
        <f t="shared" si="4"/>
        <v>-0.14410134600158353</v>
      </c>
    </row>
    <row r="8" spans="1:13" ht="17.100000000000001" customHeight="1">
      <c r="A8" s="420" t="s">
        <v>1553</v>
      </c>
      <c r="B8" s="420"/>
      <c r="C8" s="250">
        <f>C9</f>
        <v>28103</v>
      </c>
      <c r="D8" s="250">
        <f t="shared" ref="D8:G8" si="6">D9</f>
        <v>26465</v>
      </c>
      <c r="E8" s="250">
        <f t="shared" si="6"/>
        <v>24765</v>
      </c>
      <c r="F8" s="250">
        <f t="shared" si="6"/>
        <v>21014</v>
      </c>
      <c r="G8" s="250">
        <f t="shared" si="6"/>
        <v>17619</v>
      </c>
      <c r="H8" s="251">
        <f t="shared" ref="H8:H59" si="7">G8-F8</f>
        <v>-3395</v>
      </c>
      <c r="I8" s="252">
        <f t="shared" ref="I8:I59" si="8">H8/F8</f>
        <v>-0.16155896069287143</v>
      </c>
    </row>
    <row r="9" spans="1:13" s="21" customFormat="1" ht="15" customHeight="1">
      <c r="A9" s="390">
        <v>1</v>
      </c>
      <c r="B9" s="79" t="s">
        <v>80</v>
      </c>
      <c r="C9" s="55">
        <v>28103</v>
      </c>
      <c r="D9" s="55">
        <v>26465</v>
      </c>
      <c r="E9" s="55">
        <v>24765</v>
      </c>
      <c r="F9" s="55">
        <v>21014</v>
      </c>
      <c r="G9" s="55">
        <v>17619</v>
      </c>
      <c r="H9" s="55">
        <f t="shared" si="7"/>
        <v>-3395</v>
      </c>
      <c r="I9" s="18">
        <f t="shared" si="8"/>
        <v>-0.16155896069287143</v>
      </c>
    </row>
    <row r="10" spans="1:13" s="391" customFormat="1" ht="17.100000000000001" customHeight="1">
      <c r="A10" s="420" t="s">
        <v>1569</v>
      </c>
      <c r="B10" s="420"/>
      <c r="C10" s="250">
        <f>SUM(C11:C14)</f>
        <v>15014</v>
      </c>
      <c r="D10" s="250">
        <f t="shared" ref="D10:G10" si="9">SUM(D11:D14)</f>
        <v>14198</v>
      </c>
      <c r="E10" s="250">
        <f t="shared" si="9"/>
        <v>13630</v>
      </c>
      <c r="F10" s="250">
        <f t="shared" si="9"/>
        <v>11572</v>
      </c>
      <c r="G10" s="250">
        <f t="shared" si="9"/>
        <v>10149</v>
      </c>
      <c r="H10" s="251">
        <f t="shared" si="7"/>
        <v>-1423</v>
      </c>
      <c r="I10" s="252">
        <f t="shared" si="8"/>
        <v>-0.1229692360871068</v>
      </c>
    </row>
    <row r="11" spans="1:13" ht="15" customHeight="1">
      <c r="A11" s="412">
        <v>1</v>
      </c>
      <c r="B11" s="73" t="s">
        <v>122</v>
      </c>
      <c r="C11" s="22">
        <v>2718</v>
      </c>
      <c r="D11" s="22">
        <v>2516</v>
      </c>
      <c r="E11" s="22">
        <v>2423</v>
      </c>
      <c r="F11" s="22">
        <v>2005</v>
      </c>
      <c r="G11" s="22">
        <v>1967</v>
      </c>
      <c r="H11" s="55">
        <f t="shared" si="7"/>
        <v>-38</v>
      </c>
      <c r="I11" s="18">
        <f t="shared" si="8"/>
        <v>-1.8952618453865335E-2</v>
      </c>
    </row>
    <row r="12" spans="1:13" ht="15" customHeight="1">
      <c r="A12" s="412">
        <v>2</v>
      </c>
      <c r="B12" s="73" t="s">
        <v>123</v>
      </c>
      <c r="C12" s="22">
        <v>3175</v>
      </c>
      <c r="D12" s="22">
        <v>3105</v>
      </c>
      <c r="E12" s="22">
        <v>2760</v>
      </c>
      <c r="F12" s="22">
        <v>2538</v>
      </c>
      <c r="G12" s="22">
        <v>2134</v>
      </c>
      <c r="H12" s="55">
        <f t="shared" si="7"/>
        <v>-404</v>
      </c>
      <c r="I12" s="18">
        <f t="shared" si="8"/>
        <v>-0.15918045705279749</v>
      </c>
    </row>
    <row r="13" spans="1:13" ht="15" customHeight="1">
      <c r="A13" s="412">
        <v>3</v>
      </c>
      <c r="B13" s="73" t="s">
        <v>125</v>
      </c>
      <c r="C13" s="22">
        <v>2775</v>
      </c>
      <c r="D13" s="22">
        <v>2573</v>
      </c>
      <c r="E13" s="22">
        <v>2371</v>
      </c>
      <c r="F13" s="22">
        <v>2005</v>
      </c>
      <c r="G13" s="22">
        <v>1746</v>
      </c>
      <c r="H13" s="55">
        <f t="shared" si="7"/>
        <v>-259</v>
      </c>
      <c r="I13" s="18">
        <f t="shared" si="8"/>
        <v>-0.12917705735660848</v>
      </c>
    </row>
    <row r="14" spans="1:13" ht="15" customHeight="1">
      <c r="A14" s="412">
        <v>4</v>
      </c>
      <c r="B14" s="73" t="s">
        <v>132</v>
      </c>
      <c r="C14" s="22">
        <v>6346</v>
      </c>
      <c r="D14" s="22">
        <v>6004</v>
      </c>
      <c r="E14" s="22">
        <v>6076</v>
      </c>
      <c r="F14" s="22">
        <v>5024</v>
      </c>
      <c r="G14" s="22">
        <v>4302</v>
      </c>
      <c r="H14" s="55">
        <f t="shared" si="7"/>
        <v>-722</v>
      </c>
      <c r="I14" s="18">
        <f t="shared" si="8"/>
        <v>-0.14371019108280256</v>
      </c>
    </row>
    <row r="15" spans="1:13" s="391" customFormat="1" ht="17.100000000000001" customHeight="1">
      <c r="A15" s="420" t="s">
        <v>1570</v>
      </c>
      <c r="B15" s="420"/>
      <c r="C15" s="250">
        <f>SUM(C16:C20)</f>
        <v>12384</v>
      </c>
      <c r="D15" s="250">
        <f t="shared" ref="D15:G15" si="10">SUM(D16:D20)</f>
        <v>11572</v>
      </c>
      <c r="E15" s="250">
        <f t="shared" si="10"/>
        <v>10799</v>
      </c>
      <c r="F15" s="250">
        <f t="shared" si="10"/>
        <v>9093</v>
      </c>
      <c r="G15" s="250">
        <f t="shared" si="10"/>
        <v>7905</v>
      </c>
      <c r="H15" s="251">
        <f t="shared" si="7"/>
        <v>-1188</v>
      </c>
      <c r="I15" s="252">
        <f t="shared" si="8"/>
        <v>-0.1306499505113824</v>
      </c>
    </row>
    <row r="16" spans="1:13" ht="15" customHeight="1">
      <c r="A16" s="412">
        <v>1</v>
      </c>
      <c r="B16" s="73" t="s">
        <v>120</v>
      </c>
      <c r="C16" s="22">
        <v>2029</v>
      </c>
      <c r="D16" s="22">
        <v>1831</v>
      </c>
      <c r="E16" s="22">
        <v>1589</v>
      </c>
      <c r="F16" s="22">
        <v>1375</v>
      </c>
      <c r="G16" s="22">
        <v>1180</v>
      </c>
      <c r="H16" s="55">
        <f t="shared" si="7"/>
        <v>-195</v>
      </c>
      <c r="I16" s="18">
        <f t="shared" si="8"/>
        <v>-0.14181818181818182</v>
      </c>
    </row>
    <row r="17" spans="1:9" ht="15" customHeight="1">
      <c r="A17" s="412">
        <v>2</v>
      </c>
      <c r="B17" s="73" t="s">
        <v>124</v>
      </c>
      <c r="C17" s="22">
        <v>2236</v>
      </c>
      <c r="D17" s="22">
        <v>1981</v>
      </c>
      <c r="E17" s="22">
        <v>1902</v>
      </c>
      <c r="F17" s="22">
        <v>1616</v>
      </c>
      <c r="G17" s="22">
        <v>1550</v>
      </c>
      <c r="H17" s="55">
        <f t="shared" si="7"/>
        <v>-66</v>
      </c>
      <c r="I17" s="18">
        <f t="shared" si="8"/>
        <v>-4.0841584158415843E-2</v>
      </c>
    </row>
    <row r="18" spans="1:9" ht="15" customHeight="1">
      <c r="A18" s="412">
        <v>3</v>
      </c>
      <c r="B18" s="73" t="s">
        <v>126</v>
      </c>
      <c r="C18" s="22">
        <v>3424</v>
      </c>
      <c r="D18" s="22">
        <v>3235</v>
      </c>
      <c r="E18" s="22">
        <v>3073</v>
      </c>
      <c r="F18" s="22">
        <v>2753</v>
      </c>
      <c r="G18" s="22">
        <v>2291</v>
      </c>
      <c r="H18" s="55">
        <f t="shared" si="7"/>
        <v>-462</v>
      </c>
      <c r="I18" s="18">
        <f t="shared" si="8"/>
        <v>-0.16781692698873957</v>
      </c>
    </row>
    <row r="19" spans="1:9" ht="15" customHeight="1">
      <c r="A19" s="412">
        <v>4</v>
      </c>
      <c r="B19" s="73" t="s">
        <v>127</v>
      </c>
      <c r="C19" s="22">
        <v>2915</v>
      </c>
      <c r="D19" s="22">
        <v>2807</v>
      </c>
      <c r="E19" s="22">
        <v>2654</v>
      </c>
      <c r="F19" s="22">
        <v>2058</v>
      </c>
      <c r="G19" s="22">
        <v>1854</v>
      </c>
      <c r="H19" s="55">
        <f t="shared" si="7"/>
        <v>-204</v>
      </c>
      <c r="I19" s="18">
        <f t="shared" si="8"/>
        <v>-9.9125364431486881E-2</v>
      </c>
    </row>
    <row r="20" spans="1:9" ht="15" customHeight="1">
      <c r="A20" s="412">
        <v>5</v>
      </c>
      <c r="B20" s="73" t="s">
        <v>130</v>
      </c>
      <c r="C20" s="22">
        <v>1780</v>
      </c>
      <c r="D20" s="22">
        <v>1718</v>
      </c>
      <c r="E20" s="22">
        <v>1581</v>
      </c>
      <c r="F20" s="22">
        <v>1291</v>
      </c>
      <c r="G20" s="22">
        <v>1030</v>
      </c>
      <c r="H20" s="55">
        <f t="shared" si="7"/>
        <v>-261</v>
      </c>
      <c r="I20" s="18">
        <f t="shared" si="8"/>
        <v>-0.20216886134779241</v>
      </c>
    </row>
    <row r="21" spans="1:9" s="391" customFormat="1" ht="17.100000000000001" customHeight="1">
      <c r="A21" s="381" t="s">
        <v>1571</v>
      </c>
      <c r="B21" s="381"/>
      <c r="C21" s="240">
        <f>SUM(C22+C28+C35+C44+C49+C56)</f>
        <v>79939</v>
      </c>
      <c r="D21" s="240">
        <f t="shared" ref="D21:G21" si="11">SUM(D22+D28+D35+D44+D49+D56)</f>
        <v>81182</v>
      </c>
      <c r="E21" s="240">
        <f t="shared" si="11"/>
        <v>80321</v>
      </c>
      <c r="F21" s="240">
        <f t="shared" si="11"/>
        <v>69960</v>
      </c>
      <c r="G21" s="240">
        <f t="shared" si="11"/>
        <v>62750</v>
      </c>
      <c r="H21" s="241">
        <f t="shared" si="7"/>
        <v>-7210</v>
      </c>
      <c r="I21" s="41">
        <f t="shared" si="8"/>
        <v>-0.10305889079473986</v>
      </c>
    </row>
    <row r="22" spans="1:9" s="391" customFormat="1" ht="17.100000000000001" customHeight="1">
      <c r="A22" s="420" t="s">
        <v>1572</v>
      </c>
      <c r="B22" s="420"/>
      <c r="C22" s="250">
        <f>SUM(C23:C27)</f>
        <v>12897</v>
      </c>
      <c r="D22" s="250">
        <f t="shared" ref="D22:G22" si="12">SUM(D23:D27)</f>
        <v>13011</v>
      </c>
      <c r="E22" s="250">
        <f t="shared" si="12"/>
        <v>12597</v>
      </c>
      <c r="F22" s="250">
        <f t="shared" si="12"/>
        <v>11366</v>
      </c>
      <c r="G22" s="250">
        <f t="shared" si="12"/>
        <v>10198</v>
      </c>
      <c r="H22" s="251">
        <f t="shared" si="7"/>
        <v>-1168</v>
      </c>
      <c r="I22" s="252">
        <f t="shared" si="8"/>
        <v>-0.10276262537392222</v>
      </c>
    </row>
    <row r="23" spans="1:9" ht="15" customHeight="1">
      <c r="A23" s="412">
        <v>1</v>
      </c>
      <c r="B23" s="73" t="s">
        <v>91</v>
      </c>
      <c r="C23" s="22">
        <v>3268</v>
      </c>
      <c r="D23" s="22">
        <v>3286</v>
      </c>
      <c r="E23" s="22">
        <v>3167</v>
      </c>
      <c r="F23" s="22">
        <v>2918</v>
      </c>
      <c r="G23" s="22">
        <v>2602</v>
      </c>
      <c r="H23" s="55">
        <f t="shared" si="7"/>
        <v>-316</v>
      </c>
      <c r="I23" s="18">
        <f t="shared" si="8"/>
        <v>-0.10829335161069226</v>
      </c>
    </row>
    <row r="24" spans="1:9" ht="15" customHeight="1">
      <c r="A24" s="412">
        <v>2</v>
      </c>
      <c r="B24" s="73" t="s">
        <v>92</v>
      </c>
      <c r="C24" s="22">
        <v>2892</v>
      </c>
      <c r="D24" s="22">
        <v>2653</v>
      </c>
      <c r="E24" s="22">
        <v>2590</v>
      </c>
      <c r="F24" s="22">
        <v>2161</v>
      </c>
      <c r="G24" s="22">
        <v>1894</v>
      </c>
      <c r="H24" s="55">
        <f t="shared" si="7"/>
        <v>-267</v>
      </c>
      <c r="I24" s="18">
        <f t="shared" si="8"/>
        <v>-0.12355391022674687</v>
      </c>
    </row>
    <row r="25" spans="1:9" ht="15" customHeight="1">
      <c r="A25" s="412">
        <v>3</v>
      </c>
      <c r="B25" s="73" t="s">
        <v>93</v>
      </c>
      <c r="C25" s="22">
        <v>3098</v>
      </c>
      <c r="D25" s="22">
        <v>2879</v>
      </c>
      <c r="E25" s="22">
        <v>2868</v>
      </c>
      <c r="F25" s="22">
        <v>2579</v>
      </c>
      <c r="G25" s="22">
        <v>2366</v>
      </c>
      <c r="H25" s="55">
        <f t="shared" si="7"/>
        <v>-213</v>
      </c>
      <c r="I25" s="18">
        <f t="shared" si="8"/>
        <v>-8.2590151221403646E-2</v>
      </c>
    </row>
    <row r="26" spans="1:9" ht="15" customHeight="1">
      <c r="A26" s="412">
        <v>4</v>
      </c>
      <c r="B26" s="73" t="s">
        <v>128</v>
      </c>
      <c r="C26" s="22">
        <v>2174</v>
      </c>
      <c r="D26" s="22">
        <v>2515</v>
      </c>
      <c r="E26" s="22">
        <v>2262</v>
      </c>
      <c r="F26" s="22">
        <v>2206</v>
      </c>
      <c r="G26" s="22">
        <v>1979</v>
      </c>
      <c r="H26" s="55">
        <f t="shared" si="7"/>
        <v>-227</v>
      </c>
      <c r="I26" s="18">
        <f t="shared" si="8"/>
        <v>-0.10290117860380779</v>
      </c>
    </row>
    <row r="27" spans="1:9" ht="15" customHeight="1">
      <c r="A27" s="412">
        <v>5</v>
      </c>
      <c r="B27" s="73" t="s">
        <v>94</v>
      </c>
      <c r="C27" s="22">
        <v>1465</v>
      </c>
      <c r="D27" s="22">
        <v>1678</v>
      </c>
      <c r="E27" s="22">
        <v>1710</v>
      </c>
      <c r="F27" s="22">
        <v>1502</v>
      </c>
      <c r="G27" s="22">
        <v>1357</v>
      </c>
      <c r="H27" s="55">
        <f t="shared" si="7"/>
        <v>-145</v>
      </c>
      <c r="I27" s="18">
        <f t="shared" si="8"/>
        <v>-9.6537949400798934E-2</v>
      </c>
    </row>
    <row r="28" spans="1:9" ht="17.100000000000001" customHeight="1">
      <c r="A28" s="420" t="s">
        <v>1558</v>
      </c>
      <c r="B28" s="420"/>
      <c r="C28" s="250">
        <f>SUM(C29:C34)</f>
        <v>12452</v>
      </c>
      <c r="D28" s="250">
        <f t="shared" ref="D28:G28" si="13">SUM(D29:D34)</f>
        <v>12599</v>
      </c>
      <c r="E28" s="250">
        <f t="shared" si="13"/>
        <v>13039</v>
      </c>
      <c r="F28" s="250">
        <f t="shared" si="13"/>
        <v>11218</v>
      </c>
      <c r="G28" s="250">
        <f t="shared" si="13"/>
        <v>9963</v>
      </c>
      <c r="H28" s="251">
        <f t="shared" si="7"/>
        <v>-1255</v>
      </c>
      <c r="I28" s="252">
        <f t="shared" si="8"/>
        <v>-0.11187377429131752</v>
      </c>
    </row>
    <row r="29" spans="1:9" ht="15" customHeight="1">
      <c r="A29" s="412">
        <v>1</v>
      </c>
      <c r="B29" s="73" t="s">
        <v>95</v>
      </c>
      <c r="C29" s="22">
        <v>1657</v>
      </c>
      <c r="D29" s="22">
        <v>2009</v>
      </c>
      <c r="E29" s="22">
        <v>1948</v>
      </c>
      <c r="F29" s="22">
        <v>1675</v>
      </c>
      <c r="G29" s="22">
        <v>1446</v>
      </c>
      <c r="H29" s="55">
        <f t="shared" si="7"/>
        <v>-229</v>
      </c>
      <c r="I29" s="18">
        <f t="shared" si="8"/>
        <v>-0.13671641791044775</v>
      </c>
    </row>
    <row r="30" spans="1:9" ht="15" customHeight="1">
      <c r="A30" s="412">
        <v>2</v>
      </c>
      <c r="B30" s="77" t="s">
        <v>96</v>
      </c>
      <c r="C30" s="22">
        <v>2351</v>
      </c>
      <c r="D30" s="22">
        <v>2189</v>
      </c>
      <c r="E30" s="22">
        <v>2548</v>
      </c>
      <c r="F30" s="22">
        <v>2261</v>
      </c>
      <c r="G30" s="22">
        <v>1975</v>
      </c>
      <c r="H30" s="55">
        <f t="shared" si="7"/>
        <v>-286</v>
      </c>
      <c r="I30" s="18">
        <f t="shared" si="8"/>
        <v>-0.12649270234409554</v>
      </c>
    </row>
    <row r="31" spans="1:9" ht="15" customHeight="1">
      <c r="A31" s="412">
        <v>3</v>
      </c>
      <c r="B31" s="73" t="s">
        <v>98</v>
      </c>
      <c r="C31" s="22">
        <v>2286</v>
      </c>
      <c r="D31" s="22">
        <v>2308</v>
      </c>
      <c r="E31" s="22">
        <v>2668</v>
      </c>
      <c r="F31" s="22">
        <v>2230</v>
      </c>
      <c r="G31" s="22">
        <v>2017</v>
      </c>
      <c r="H31" s="55">
        <f t="shared" si="7"/>
        <v>-213</v>
      </c>
      <c r="I31" s="18">
        <f t="shared" si="8"/>
        <v>-9.551569506726458E-2</v>
      </c>
    </row>
    <row r="32" spans="1:9" ht="15" customHeight="1">
      <c r="A32" s="412">
        <v>4</v>
      </c>
      <c r="B32" s="73" t="s">
        <v>99</v>
      </c>
      <c r="C32" s="22">
        <v>1468</v>
      </c>
      <c r="D32" s="22">
        <v>1530</v>
      </c>
      <c r="E32" s="22">
        <v>1476</v>
      </c>
      <c r="F32" s="22">
        <v>1389</v>
      </c>
      <c r="G32" s="22">
        <v>1248</v>
      </c>
      <c r="H32" s="55">
        <f t="shared" si="7"/>
        <v>-141</v>
      </c>
      <c r="I32" s="18">
        <f t="shared" si="8"/>
        <v>-0.10151187904967603</v>
      </c>
    </row>
    <row r="33" spans="1:9" ht="15" customHeight="1">
      <c r="A33" s="412">
        <v>5</v>
      </c>
      <c r="B33" s="73" t="s">
        <v>133</v>
      </c>
      <c r="C33" s="22">
        <v>3046</v>
      </c>
      <c r="D33" s="22">
        <v>2928</v>
      </c>
      <c r="E33" s="22">
        <v>2750</v>
      </c>
      <c r="F33" s="22">
        <v>2285</v>
      </c>
      <c r="G33" s="22">
        <v>2017</v>
      </c>
      <c r="H33" s="55">
        <f t="shared" si="7"/>
        <v>-268</v>
      </c>
      <c r="I33" s="18">
        <f t="shared" si="8"/>
        <v>-0.11728665207877462</v>
      </c>
    </row>
    <row r="34" spans="1:9" s="21" customFormat="1" ht="15" customHeight="1">
      <c r="A34" s="412">
        <v>6</v>
      </c>
      <c r="B34" s="75" t="s">
        <v>97</v>
      </c>
      <c r="C34" s="55">
        <v>1644</v>
      </c>
      <c r="D34" s="55">
        <v>1635</v>
      </c>
      <c r="E34" s="55">
        <v>1649</v>
      </c>
      <c r="F34" s="55">
        <v>1378</v>
      </c>
      <c r="G34" s="55">
        <v>1260</v>
      </c>
      <c r="H34" s="55">
        <f t="shared" si="7"/>
        <v>-118</v>
      </c>
      <c r="I34" s="18">
        <f t="shared" si="8"/>
        <v>-8.5631349782293184E-2</v>
      </c>
    </row>
    <row r="35" spans="1:9" ht="17.100000000000001" customHeight="1">
      <c r="A35" s="420" t="s">
        <v>1559</v>
      </c>
      <c r="B35" s="420"/>
      <c r="C35" s="250">
        <f>SUM(C36:C43)</f>
        <v>23891</v>
      </c>
      <c r="D35" s="250">
        <f t="shared" ref="D35:G35" si="14">SUM(D36:D43)</f>
        <v>24617</v>
      </c>
      <c r="E35" s="250">
        <f t="shared" si="14"/>
        <v>24152</v>
      </c>
      <c r="F35" s="250">
        <f t="shared" si="14"/>
        <v>21936</v>
      </c>
      <c r="G35" s="250">
        <f t="shared" si="14"/>
        <v>20386</v>
      </c>
      <c r="H35" s="251">
        <f t="shared" si="7"/>
        <v>-1550</v>
      </c>
      <c r="I35" s="252">
        <f t="shared" si="8"/>
        <v>-7.0660102115244344E-2</v>
      </c>
    </row>
    <row r="36" spans="1:9" ht="15" customHeight="1">
      <c r="A36" s="412">
        <v>1</v>
      </c>
      <c r="B36" s="73" t="s">
        <v>104</v>
      </c>
      <c r="C36" s="22">
        <v>1143</v>
      </c>
      <c r="D36" s="22">
        <v>1107</v>
      </c>
      <c r="E36" s="22">
        <v>1273</v>
      </c>
      <c r="F36" s="22">
        <v>926</v>
      </c>
      <c r="G36" s="22">
        <v>822</v>
      </c>
      <c r="H36" s="55">
        <f t="shared" si="7"/>
        <v>-104</v>
      </c>
      <c r="I36" s="18">
        <f t="shared" si="8"/>
        <v>-0.11231101511879049</v>
      </c>
    </row>
    <row r="37" spans="1:9" ht="15" customHeight="1">
      <c r="A37" s="412">
        <v>2</v>
      </c>
      <c r="B37" s="73" t="s">
        <v>105</v>
      </c>
      <c r="C37" s="22">
        <v>2092</v>
      </c>
      <c r="D37" s="22">
        <v>2144</v>
      </c>
      <c r="E37" s="22">
        <v>2153</v>
      </c>
      <c r="F37" s="22">
        <v>1767</v>
      </c>
      <c r="G37" s="22">
        <v>1618</v>
      </c>
      <c r="H37" s="55">
        <f t="shared" si="7"/>
        <v>-149</v>
      </c>
      <c r="I37" s="18">
        <f t="shared" si="8"/>
        <v>-8.4323712507074142E-2</v>
      </c>
    </row>
    <row r="38" spans="1:9" ht="15" customHeight="1">
      <c r="A38" s="412">
        <v>3</v>
      </c>
      <c r="B38" s="73" t="s">
        <v>106</v>
      </c>
      <c r="C38" s="22">
        <v>1289</v>
      </c>
      <c r="D38" s="22">
        <v>1467</v>
      </c>
      <c r="E38" s="22">
        <v>1442</v>
      </c>
      <c r="F38" s="22">
        <v>1279</v>
      </c>
      <c r="G38" s="22">
        <v>1177</v>
      </c>
      <c r="H38" s="55">
        <f t="shared" si="7"/>
        <v>-102</v>
      </c>
      <c r="I38" s="18">
        <f t="shared" si="8"/>
        <v>-7.9749804534792801E-2</v>
      </c>
    </row>
    <row r="39" spans="1:9" ht="15" customHeight="1">
      <c r="A39" s="412">
        <v>4</v>
      </c>
      <c r="B39" s="73" t="s">
        <v>137</v>
      </c>
      <c r="C39" s="22">
        <v>1869</v>
      </c>
      <c r="D39" s="22">
        <v>2071</v>
      </c>
      <c r="E39" s="22">
        <v>2108</v>
      </c>
      <c r="F39" s="22">
        <v>1989</v>
      </c>
      <c r="G39" s="22">
        <v>1796</v>
      </c>
      <c r="H39" s="55">
        <f t="shared" si="7"/>
        <v>-193</v>
      </c>
      <c r="I39" s="18">
        <f t="shared" si="8"/>
        <v>-9.7033685268979389E-2</v>
      </c>
    </row>
    <row r="40" spans="1:9" ht="15" customHeight="1">
      <c r="A40" s="412">
        <v>5</v>
      </c>
      <c r="B40" s="77" t="s">
        <v>108</v>
      </c>
      <c r="C40" s="22">
        <v>6050</v>
      </c>
      <c r="D40" s="22">
        <v>6376</v>
      </c>
      <c r="E40" s="22">
        <v>6045</v>
      </c>
      <c r="F40" s="22">
        <v>5656</v>
      </c>
      <c r="G40" s="22">
        <v>5213</v>
      </c>
      <c r="H40" s="55">
        <f t="shared" si="7"/>
        <v>-443</v>
      </c>
      <c r="I40" s="18">
        <f t="shared" si="8"/>
        <v>-7.8323903818953322E-2</v>
      </c>
    </row>
    <row r="41" spans="1:9" ht="15" customHeight="1">
      <c r="A41" s="412">
        <v>6</v>
      </c>
      <c r="B41" s="73" t="s">
        <v>110</v>
      </c>
      <c r="C41" s="22">
        <v>1968</v>
      </c>
      <c r="D41" s="22">
        <v>2275</v>
      </c>
      <c r="E41" s="22">
        <v>2248</v>
      </c>
      <c r="F41" s="22">
        <v>1873</v>
      </c>
      <c r="G41" s="22">
        <v>1907</v>
      </c>
      <c r="H41" s="55">
        <f t="shared" si="7"/>
        <v>34</v>
      </c>
      <c r="I41" s="18">
        <f t="shared" si="8"/>
        <v>1.8152696209289908E-2</v>
      </c>
    </row>
    <row r="42" spans="1:9" ht="15" customHeight="1">
      <c r="A42" s="412">
        <v>7</v>
      </c>
      <c r="B42" s="73" t="s">
        <v>114</v>
      </c>
      <c r="C42" s="22">
        <v>1358</v>
      </c>
      <c r="D42" s="22">
        <v>1252</v>
      </c>
      <c r="E42" s="22">
        <v>1371</v>
      </c>
      <c r="F42" s="22">
        <v>1412</v>
      </c>
      <c r="G42" s="22">
        <v>1309</v>
      </c>
      <c r="H42" s="55">
        <f t="shared" si="7"/>
        <v>-103</v>
      </c>
      <c r="I42" s="18">
        <f t="shared" si="8"/>
        <v>-7.2946175637393765E-2</v>
      </c>
    </row>
    <row r="43" spans="1:9" s="21" customFormat="1" ht="15" customHeight="1">
      <c r="A43" s="412">
        <v>8</v>
      </c>
      <c r="B43" s="75" t="s">
        <v>138</v>
      </c>
      <c r="C43" s="55">
        <v>8122</v>
      </c>
      <c r="D43" s="55">
        <v>7925</v>
      </c>
      <c r="E43" s="55">
        <v>7512</v>
      </c>
      <c r="F43" s="55">
        <v>7034</v>
      </c>
      <c r="G43" s="55">
        <v>6544</v>
      </c>
      <c r="H43" s="55">
        <f t="shared" si="7"/>
        <v>-490</v>
      </c>
      <c r="I43" s="18">
        <f t="shared" si="8"/>
        <v>-6.9661643446118846E-2</v>
      </c>
    </row>
    <row r="44" spans="1:9" s="391" customFormat="1" ht="17.100000000000001" customHeight="1">
      <c r="A44" s="420" t="s">
        <v>1566</v>
      </c>
      <c r="B44" s="420"/>
      <c r="C44" s="250">
        <f>SUM(C45:C48)</f>
        <v>13252</v>
      </c>
      <c r="D44" s="250">
        <f t="shared" ref="D44:G44" si="15">SUM(D45:D48)</f>
        <v>13319</v>
      </c>
      <c r="E44" s="250">
        <f t="shared" si="15"/>
        <v>13410</v>
      </c>
      <c r="F44" s="250">
        <f t="shared" si="15"/>
        <v>11284</v>
      </c>
      <c r="G44" s="250">
        <f t="shared" si="15"/>
        <v>9653</v>
      </c>
      <c r="H44" s="251">
        <f t="shared" si="7"/>
        <v>-1631</v>
      </c>
      <c r="I44" s="252">
        <f t="shared" si="8"/>
        <v>-0.14454094292803971</v>
      </c>
    </row>
    <row r="45" spans="1:9" ht="15" customHeight="1">
      <c r="A45" s="412">
        <v>1</v>
      </c>
      <c r="B45" s="73" t="s">
        <v>100</v>
      </c>
      <c r="C45" s="22">
        <v>2005</v>
      </c>
      <c r="D45" s="22">
        <v>1967</v>
      </c>
      <c r="E45" s="22">
        <v>2260</v>
      </c>
      <c r="F45" s="22">
        <v>1844</v>
      </c>
      <c r="G45" s="22">
        <v>1483</v>
      </c>
      <c r="H45" s="55">
        <f t="shared" si="7"/>
        <v>-361</v>
      </c>
      <c r="I45" s="18">
        <f t="shared" si="8"/>
        <v>-0.1957700650759219</v>
      </c>
    </row>
    <row r="46" spans="1:9" ht="15" customHeight="1">
      <c r="A46" s="412">
        <v>2</v>
      </c>
      <c r="B46" s="77" t="s">
        <v>101</v>
      </c>
      <c r="C46" s="22">
        <v>4789</v>
      </c>
      <c r="D46" s="22">
        <v>4686</v>
      </c>
      <c r="E46" s="22">
        <v>4487</v>
      </c>
      <c r="F46" s="22">
        <v>3973</v>
      </c>
      <c r="G46" s="22">
        <v>3098</v>
      </c>
      <c r="H46" s="55">
        <f t="shared" si="7"/>
        <v>-875</v>
      </c>
      <c r="I46" s="18">
        <f t="shared" si="8"/>
        <v>-0.22023659702995219</v>
      </c>
    </row>
    <row r="47" spans="1:9" ht="15" customHeight="1">
      <c r="A47" s="412">
        <v>3</v>
      </c>
      <c r="B47" s="73" t="s">
        <v>103</v>
      </c>
      <c r="C47" s="22">
        <v>1966</v>
      </c>
      <c r="D47" s="22">
        <v>2120</v>
      </c>
      <c r="E47" s="22">
        <v>2286</v>
      </c>
      <c r="F47" s="22">
        <v>1765</v>
      </c>
      <c r="G47" s="22">
        <v>1703</v>
      </c>
      <c r="H47" s="55">
        <f t="shared" si="7"/>
        <v>-62</v>
      </c>
      <c r="I47" s="18">
        <f t="shared" si="8"/>
        <v>-3.5127478753541073E-2</v>
      </c>
    </row>
    <row r="48" spans="1:9" s="21" customFormat="1" ht="15" customHeight="1">
      <c r="A48" s="412">
        <v>4</v>
      </c>
      <c r="B48" s="75" t="s">
        <v>102</v>
      </c>
      <c r="C48" s="55">
        <v>4492</v>
      </c>
      <c r="D48" s="55">
        <v>4546</v>
      </c>
      <c r="E48" s="55">
        <v>4377</v>
      </c>
      <c r="F48" s="55">
        <v>3702</v>
      </c>
      <c r="G48" s="55">
        <v>3369</v>
      </c>
      <c r="H48" s="55">
        <f t="shared" si="7"/>
        <v>-333</v>
      </c>
      <c r="I48" s="18">
        <f t="shared" si="8"/>
        <v>-8.9951377633711513E-2</v>
      </c>
    </row>
    <row r="49" spans="1:9" ht="17.100000000000001" customHeight="1">
      <c r="A49" s="420" t="s">
        <v>1560</v>
      </c>
      <c r="B49" s="420"/>
      <c r="C49" s="254">
        <f>SUM(C50:C55)</f>
        <v>10553</v>
      </c>
      <c r="D49" s="254">
        <f t="shared" ref="D49:G49" si="16">SUM(D50:D55)</f>
        <v>10802</v>
      </c>
      <c r="E49" s="254">
        <f t="shared" si="16"/>
        <v>10587</v>
      </c>
      <c r="F49" s="254">
        <f t="shared" si="16"/>
        <v>8937</v>
      </c>
      <c r="G49" s="254">
        <f t="shared" si="16"/>
        <v>7952</v>
      </c>
      <c r="H49" s="251">
        <f t="shared" si="7"/>
        <v>-985</v>
      </c>
      <c r="I49" s="252">
        <f t="shared" si="8"/>
        <v>-0.11021595613740628</v>
      </c>
    </row>
    <row r="50" spans="1:9" ht="15" customHeight="1">
      <c r="A50" s="342">
        <v>1</v>
      </c>
      <c r="B50" s="73" t="s">
        <v>119</v>
      </c>
      <c r="C50" s="22">
        <v>2532</v>
      </c>
      <c r="D50" s="22">
        <v>2503</v>
      </c>
      <c r="E50" s="22">
        <v>2704</v>
      </c>
      <c r="F50" s="22">
        <v>2054</v>
      </c>
      <c r="G50" s="22">
        <v>1863</v>
      </c>
      <c r="H50" s="55">
        <f t="shared" si="7"/>
        <v>-191</v>
      </c>
      <c r="I50" s="18">
        <f t="shared" si="8"/>
        <v>-9.298928919182084E-2</v>
      </c>
    </row>
    <row r="51" spans="1:9" ht="15" customHeight="1">
      <c r="A51" s="412">
        <v>2</v>
      </c>
      <c r="B51" s="73" t="s">
        <v>139</v>
      </c>
      <c r="C51" s="22">
        <v>1049</v>
      </c>
      <c r="D51" s="22">
        <v>1043</v>
      </c>
      <c r="E51" s="22">
        <v>918</v>
      </c>
      <c r="F51" s="22">
        <v>778</v>
      </c>
      <c r="G51" s="22">
        <v>655</v>
      </c>
      <c r="H51" s="55">
        <f t="shared" si="7"/>
        <v>-123</v>
      </c>
      <c r="I51" s="18">
        <f t="shared" si="8"/>
        <v>-0.15809768637532134</v>
      </c>
    </row>
    <row r="52" spans="1:9" ht="15" customHeight="1">
      <c r="A52" s="412">
        <v>2</v>
      </c>
      <c r="B52" s="77" t="s">
        <v>116</v>
      </c>
      <c r="C52" s="22">
        <v>1854</v>
      </c>
      <c r="D52" s="22">
        <v>1956</v>
      </c>
      <c r="E52" s="22">
        <v>1865</v>
      </c>
      <c r="F52" s="22">
        <v>1579</v>
      </c>
      <c r="G52" s="22">
        <v>1380</v>
      </c>
      <c r="H52" s="55">
        <f t="shared" si="7"/>
        <v>-199</v>
      </c>
      <c r="I52" s="18">
        <f t="shared" si="8"/>
        <v>-0.1260291323622546</v>
      </c>
    </row>
    <row r="53" spans="1:9" ht="15" customHeight="1">
      <c r="A53" s="342">
        <v>2.6666666666666701</v>
      </c>
      <c r="B53" s="73" t="s">
        <v>118</v>
      </c>
      <c r="C53" s="22">
        <v>1245</v>
      </c>
      <c r="D53" s="22">
        <v>1319</v>
      </c>
      <c r="E53" s="22">
        <v>1295</v>
      </c>
      <c r="F53" s="22">
        <v>1310</v>
      </c>
      <c r="G53" s="22">
        <v>1204</v>
      </c>
      <c r="H53" s="55">
        <f t="shared" si="7"/>
        <v>-106</v>
      </c>
      <c r="I53" s="18">
        <f t="shared" si="8"/>
        <v>-8.0916030534351147E-2</v>
      </c>
    </row>
    <row r="54" spans="1:9" ht="15" customHeight="1">
      <c r="A54" s="412">
        <v>3.1666666666666701</v>
      </c>
      <c r="B54" s="73" t="s">
        <v>131</v>
      </c>
      <c r="C54" s="22">
        <v>1888</v>
      </c>
      <c r="D54" s="22">
        <v>1850</v>
      </c>
      <c r="E54" s="22">
        <v>1778</v>
      </c>
      <c r="F54" s="22">
        <v>1530</v>
      </c>
      <c r="G54" s="22">
        <v>1315</v>
      </c>
      <c r="H54" s="55">
        <f t="shared" si="7"/>
        <v>-215</v>
      </c>
      <c r="I54" s="18">
        <f t="shared" si="8"/>
        <v>-0.14052287581699346</v>
      </c>
    </row>
    <row r="55" spans="1:9" s="21" customFormat="1" ht="15" customHeight="1">
      <c r="A55" s="412">
        <v>3.6666666666666701</v>
      </c>
      <c r="B55" s="75" t="s">
        <v>140</v>
      </c>
      <c r="C55" s="55">
        <v>1985</v>
      </c>
      <c r="D55" s="55">
        <v>2131</v>
      </c>
      <c r="E55" s="55">
        <v>2027</v>
      </c>
      <c r="F55" s="55">
        <v>1686</v>
      </c>
      <c r="G55" s="55">
        <v>1535</v>
      </c>
      <c r="H55" s="55">
        <f t="shared" si="7"/>
        <v>-151</v>
      </c>
      <c r="I55" s="18">
        <f t="shared" si="8"/>
        <v>-8.9561091340450774E-2</v>
      </c>
    </row>
    <row r="56" spans="1:9" ht="17.100000000000001" customHeight="1">
      <c r="A56" s="420" t="s">
        <v>1561</v>
      </c>
      <c r="B56" s="420"/>
      <c r="C56" s="254">
        <f>SUM(C57:C59)</f>
        <v>6894</v>
      </c>
      <c r="D56" s="254">
        <f t="shared" ref="D56:G56" si="17">SUM(D57:D59)</f>
        <v>6834</v>
      </c>
      <c r="E56" s="254">
        <f t="shared" si="17"/>
        <v>6536</v>
      </c>
      <c r="F56" s="254">
        <f t="shared" si="17"/>
        <v>5219</v>
      </c>
      <c r="G56" s="254">
        <f t="shared" si="17"/>
        <v>4598</v>
      </c>
      <c r="H56" s="251">
        <f t="shared" si="7"/>
        <v>-621</v>
      </c>
      <c r="I56" s="252">
        <f t="shared" si="8"/>
        <v>-0.11898831193715272</v>
      </c>
    </row>
    <row r="57" spans="1:9" ht="15" customHeight="1">
      <c r="A57" s="412">
        <v>1</v>
      </c>
      <c r="B57" s="73" t="s">
        <v>121</v>
      </c>
      <c r="C57" s="22">
        <v>2060</v>
      </c>
      <c r="D57" s="22">
        <v>2043</v>
      </c>
      <c r="E57" s="22">
        <v>2031</v>
      </c>
      <c r="F57" s="22">
        <v>1683</v>
      </c>
      <c r="G57" s="22">
        <v>1417</v>
      </c>
      <c r="H57" s="55">
        <f t="shared" si="7"/>
        <v>-266</v>
      </c>
      <c r="I57" s="18">
        <f t="shared" si="8"/>
        <v>-0.15805109922756982</v>
      </c>
    </row>
    <row r="58" spans="1:9" ht="15" customHeight="1">
      <c r="A58" s="412">
        <v>2</v>
      </c>
      <c r="B58" s="73" t="s">
        <v>129</v>
      </c>
      <c r="C58" s="22">
        <v>2415</v>
      </c>
      <c r="D58" s="22">
        <v>2381</v>
      </c>
      <c r="E58" s="22">
        <v>2337</v>
      </c>
      <c r="F58" s="22">
        <v>1808</v>
      </c>
      <c r="G58" s="22">
        <v>1606</v>
      </c>
      <c r="H58" s="55">
        <f t="shared" si="7"/>
        <v>-202</v>
      </c>
      <c r="I58" s="18">
        <f t="shared" si="8"/>
        <v>-0.11172566371681415</v>
      </c>
    </row>
    <row r="59" spans="1:9" ht="15" customHeight="1">
      <c r="A59" s="412">
        <v>3</v>
      </c>
      <c r="B59" s="73" t="s">
        <v>134</v>
      </c>
      <c r="C59" s="22">
        <v>2419</v>
      </c>
      <c r="D59" s="22">
        <v>2410</v>
      </c>
      <c r="E59" s="22">
        <v>2168</v>
      </c>
      <c r="F59" s="22">
        <v>1728</v>
      </c>
      <c r="G59" s="22">
        <v>1575</v>
      </c>
      <c r="H59" s="55">
        <f t="shared" si="7"/>
        <v>-153</v>
      </c>
      <c r="I59" s="18">
        <f t="shared" si="8"/>
        <v>-8.8541666666666671E-2</v>
      </c>
    </row>
    <row r="60" spans="1:9">
      <c r="B60" s="411"/>
      <c r="C60" s="36"/>
      <c r="D60" s="36"/>
      <c r="E60" s="36"/>
      <c r="F60" s="36"/>
      <c r="G60" s="36"/>
    </row>
  </sheetData>
  <mergeCells count="21">
    <mergeCell ref="A5:B5"/>
    <mergeCell ref="F3:F4"/>
    <mergeCell ref="A1:I1"/>
    <mergeCell ref="A2:I2"/>
    <mergeCell ref="A3:A4"/>
    <mergeCell ref="B3:B4"/>
    <mergeCell ref="H3:I3"/>
    <mergeCell ref="D3:D4"/>
    <mergeCell ref="C3:C4"/>
    <mergeCell ref="E3:E4"/>
    <mergeCell ref="G3:G4"/>
    <mergeCell ref="A8:B8"/>
    <mergeCell ref="A10:B10"/>
    <mergeCell ref="A15:B15"/>
    <mergeCell ref="A22:B22"/>
    <mergeCell ref="A6:B6"/>
    <mergeCell ref="A44:B44"/>
    <mergeCell ref="A28:B28"/>
    <mergeCell ref="A35:B35"/>
    <mergeCell ref="A49:B49"/>
    <mergeCell ref="A56:B56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86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M60"/>
  <sheetViews>
    <sheetView topLeftCell="A28" zoomScaleNormal="100" zoomScaleSheetLayoutView="75" workbookViewId="0">
      <selection activeCell="S16" sqref="S16"/>
    </sheetView>
  </sheetViews>
  <sheetFormatPr defaultRowHeight="12.75"/>
  <cols>
    <col min="1" max="1" width="3.5703125" style="389" customWidth="1"/>
    <col min="2" max="2" width="19.85546875" style="389" customWidth="1"/>
    <col min="3" max="4" width="11" style="389" customWidth="1"/>
    <col min="5" max="7" width="11" style="388" customWidth="1"/>
    <col min="8" max="8" width="12.42578125" style="388" customWidth="1"/>
    <col min="9" max="9" width="12.140625" style="388" customWidth="1"/>
    <col min="10" max="16384" width="9.140625" style="389"/>
  </cols>
  <sheetData>
    <row r="1" spans="1:13" s="391" customFormat="1" ht="15.75">
      <c r="A1" s="424" t="s">
        <v>1</v>
      </c>
      <c r="B1" s="449"/>
      <c r="C1" s="449"/>
      <c r="D1" s="449"/>
      <c r="E1" s="449"/>
      <c r="F1" s="449"/>
      <c r="G1" s="449"/>
      <c r="H1" s="449"/>
      <c r="I1" s="449"/>
      <c r="J1" s="178"/>
    </row>
    <row r="2" spans="1:13" ht="23.25" customHeight="1">
      <c r="A2" s="444" t="s">
        <v>52</v>
      </c>
      <c r="B2" s="444"/>
      <c r="C2" s="444"/>
      <c r="D2" s="444"/>
      <c r="E2" s="444"/>
      <c r="F2" s="444"/>
      <c r="G2" s="444"/>
      <c r="H2" s="450"/>
      <c r="I2" s="450"/>
      <c r="J2" s="179"/>
    </row>
    <row r="3" spans="1:13" ht="17.25" customHeight="1">
      <c r="A3" s="426" t="s">
        <v>85</v>
      </c>
      <c r="B3" s="427" t="s">
        <v>86</v>
      </c>
      <c r="C3" s="446" t="s">
        <v>174</v>
      </c>
      <c r="D3" s="446" t="s">
        <v>232</v>
      </c>
      <c r="E3" s="446" t="s">
        <v>521</v>
      </c>
      <c r="F3" s="446" t="s">
        <v>1415</v>
      </c>
      <c r="G3" s="446" t="s">
        <v>1466</v>
      </c>
      <c r="H3" s="447" t="s">
        <v>73</v>
      </c>
      <c r="I3" s="447"/>
    </row>
    <row r="4" spans="1:13" ht="54" customHeight="1">
      <c r="A4" s="426"/>
      <c r="B4" s="427"/>
      <c r="C4" s="446"/>
      <c r="D4" s="446"/>
      <c r="E4" s="446"/>
      <c r="F4" s="448"/>
      <c r="G4" s="448"/>
      <c r="H4" s="183" t="s">
        <v>1467</v>
      </c>
      <c r="I4" s="183" t="s">
        <v>1468</v>
      </c>
    </row>
    <row r="5" spans="1:13" s="71" customFormat="1" ht="24.95" customHeight="1">
      <c r="A5" s="422" t="s">
        <v>67</v>
      </c>
      <c r="B5" s="422"/>
      <c r="C5" s="184">
        <v>1395086</v>
      </c>
      <c r="D5" s="14">
        <v>1327190</v>
      </c>
      <c r="E5" s="14">
        <v>1082703</v>
      </c>
      <c r="F5" s="14">
        <v>1118441</v>
      </c>
      <c r="G5" s="14">
        <v>936399</v>
      </c>
      <c r="H5" s="14">
        <f>G5-F5</f>
        <v>-182042</v>
      </c>
      <c r="I5" s="15">
        <f>H5/F5</f>
        <v>-0.16276406176096905</v>
      </c>
      <c r="J5" s="404"/>
      <c r="K5" s="404"/>
      <c r="L5" s="404"/>
      <c r="M5" s="404"/>
    </row>
    <row r="6" spans="1:13" s="10" customFormat="1" ht="32.25" customHeight="1">
      <c r="A6" s="423" t="s">
        <v>87</v>
      </c>
      <c r="B6" s="423"/>
      <c r="C6" s="245">
        <f>SUM(C7+C21)</f>
        <v>156906</v>
      </c>
      <c r="D6" s="245">
        <f t="shared" ref="D6:G6" si="0">SUM(D7+D21)</f>
        <v>155448</v>
      </c>
      <c r="E6" s="245">
        <f t="shared" si="0"/>
        <v>144017</v>
      </c>
      <c r="F6" s="245">
        <f t="shared" si="0"/>
        <v>132207</v>
      </c>
      <c r="G6" s="245">
        <f t="shared" si="0"/>
        <v>112411</v>
      </c>
      <c r="H6" s="194">
        <f t="shared" ref="H6:H7" si="1">G6-F6</f>
        <v>-19796</v>
      </c>
      <c r="I6" s="191">
        <f t="shared" ref="I6:I7" si="2">H6/F6</f>
        <v>-0.14973488544479491</v>
      </c>
    </row>
    <row r="7" spans="1:13" ht="17.100000000000001" customHeight="1">
      <c r="A7" s="381" t="s">
        <v>1568</v>
      </c>
      <c r="B7" s="381"/>
      <c r="C7" s="240">
        <f>SUM(C8+C10+C15)</f>
        <v>60736</v>
      </c>
      <c r="D7" s="240">
        <f t="shared" ref="D7:G7" si="3">SUM(D8+D10+D15)</f>
        <v>59840</v>
      </c>
      <c r="E7" s="240">
        <f t="shared" si="3"/>
        <v>53356</v>
      </c>
      <c r="F7" s="240">
        <f t="shared" si="3"/>
        <v>47943</v>
      </c>
      <c r="G7" s="240">
        <f t="shared" si="3"/>
        <v>40983</v>
      </c>
      <c r="H7" s="241">
        <f t="shared" si="1"/>
        <v>-6960</v>
      </c>
      <c r="I7" s="41">
        <f t="shared" si="2"/>
        <v>-0.1451723922157562</v>
      </c>
    </row>
    <row r="8" spans="1:13" ht="17.100000000000001" customHeight="1">
      <c r="A8" s="420" t="s">
        <v>1553</v>
      </c>
      <c r="B8" s="420"/>
      <c r="C8" s="250">
        <f>C9</f>
        <v>30773</v>
      </c>
      <c r="D8" s="250">
        <f t="shared" ref="D8:G8" si="4">D9</f>
        <v>30582</v>
      </c>
      <c r="E8" s="250">
        <f t="shared" si="4"/>
        <v>26807</v>
      </c>
      <c r="F8" s="250">
        <f t="shared" si="4"/>
        <v>23795</v>
      </c>
      <c r="G8" s="250">
        <f t="shared" si="4"/>
        <v>20883</v>
      </c>
      <c r="H8" s="251">
        <f t="shared" ref="H8:H59" si="5">G8-F8</f>
        <v>-2912</v>
      </c>
      <c r="I8" s="252">
        <f t="shared" ref="I8:I59" si="6">H8/F8</f>
        <v>-0.12237865097709603</v>
      </c>
    </row>
    <row r="9" spans="1:13" s="21" customFormat="1" ht="15" customHeight="1">
      <c r="A9" s="390">
        <v>1</v>
      </c>
      <c r="B9" s="79" t="s">
        <v>80</v>
      </c>
      <c r="C9" s="16">
        <v>30773</v>
      </c>
      <c r="D9" s="16">
        <v>30582</v>
      </c>
      <c r="E9" s="16">
        <v>26807</v>
      </c>
      <c r="F9" s="16">
        <v>23795</v>
      </c>
      <c r="G9" s="16">
        <v>20883</v>
      </c>
      <c r="H9" s="55">
        <f t="shared" si="5"/>
        <v>-2912</v>
      </c>
      <c r="I9" s="18">
        <f t="shared" si="6"/>
        <v>-0.12237865097709603</v>
      </c>
    </row>
    <row r="10" spans="1:13" s="391" customFormat="1" ht="17.100000000000001" customHeight="1">
      <c r="A10" s="420" t="s">
        <v>1569</v>
      </c>
      <c r="B10" s="420"/>
      <c r="C10" s="250">
        <f>SUM(C11:C14)</f>
        <v>16523</v>
      </c>
      <c r="D10" s="250">
        <f t="shared" ref="D10:G10" si="7">SUM(D11:D14)</f>
        <v>16543</v>
      </c>
      <c r="E10" s="250">
        <f t="shared" si="7"/>
        <v>14731</v>
      </c>
      <c r="F10" s="250">
        <f t="shared" si="7"/>
        <v>13671</v>
      </c>
      <c r="G10" s="250">
        <f t="shared" si="7"/>
        <v>11321</v>
      </c>
      <c r="H10" s="251">
        <f t="shared" si="5"/>
        <v>-2350</v>
      </c>
      <c r="I10" s="252">
        <f t="shared" si="6"/>
        <v>-0.17189671567551751</v>
      </c>
    </row>
    <row r="11" spans="1:13" ht="15" customHeight="1">
      <c r="A11" s="412">
        <v>1</v>
      </c>
      <c r="B11" s="73" t="s">
        <v>122</v>
      </c>
      <c r="C11" s="54">
        <v>2967</v>
      </c>
      <c r="D11" s="54">
        <v>2908</v>
      </c>
      <c r="E11" s="54">
        <v>2543</v>
      </c>
      <c r="F11" s="54">
        <v>2477</v>
      </c>
      <c r="G11" s="54">
        <v>2109</v>
      </c>
      <c r="H11" s="55">
        <f t="shared" si="5"/>
        <v>-368</v>
      </c>
      <c r="I11" s="18">
        <f t="shared" si="6"/>
        <v>-0.14856681469519581</v>
      </c>
    </row>
    <row r="12" spans="1:13" ht="15" customHeight="1">
      <c r="A12" s="412">
        <v>2</v>
      </c>
      <c r="B12" s="73" t="s">
        <v>123</v>
      </c>
      <c r="C12" s="54">
        <v>3530</v>
      </c>
      <c r="D12" s="54">
        <v>3669</v>
      </c>
      <c r="E12" s="54">
        <v>3120</v>
      </c>
      <c r="F12" s="54">
        <v>2925</v>
      </c>
      <c r="G12" s="54">
        <v>2190</v>
      </c>
      <c r="H12" s="55">
        <f t="shared" si="5"/>
        <v>-735</v>
      </c>
      <c r="I12" s="18">
        <f t="shared" si="6"/>
        <v>-0.25128205128205128</v>
      </c>
    </row>
    <row r="13" spans="1:13" ht="15" customHeight="1">
      <c r="A13" s="412">
        <v>3</v>
      </c>
      <c r="B13" s="73" t="s">
        <v>125</v>
      </c>
      <c r="C13" s="54">
        <v>3195</v>
      </c>
      <c r="D13" s="54">
        <v>2870</v>
      </c>
      <c r="E13" s="54">
        <v>2522</v>
      </c>
      <c r="F13" s="54">
        <v>2205</v>
      </c>
      <c r="G13" s="54">
        <v>1986</v>
      </c>
      <c r="H13" s="55">
        <f t="shared" si="5"/>
        <v>-219</v>
      </c>
      <c r="I13" s="18">
        <f t="shared" si="6"/>
        <v>-9.9319727891156465E-2</v>
      </c>
    </row>
    <row r="14" spans="1:13" ht="15" customHeight="1">
      <c r="A14" s="412">
        <v>4</v>
      </c>
      <c r="B14" s="73" t="s">
        <v>132</v>
      </c>
      <c r="C14" s="54">
        <v>6831</v>
      </c>
      <c r="D14" s="54">
        <v>7096</v>
      </c>
      <c r="E14" s="54">
        <v>6546</v>
      </c>
      <c r="F14" s="54">
        <v>6064</v>
      </c>
      <c r="G14" s="54">
        <v>5036</v>
      </c>
      <c r="H14" s="55">
        <f t="shared" si="5"/>
        <v>-1028</v>
      </c>
      <c r="I14" s="18">
        <f t="shared" si="6"/>
        <v>-0.16952506596306069</v>
      </c>
    </row>
    <row r="15" spans="1:13" s="391" customFormat="1" ht="17.100000000000001" customHeight="1">
      <c r="A15" s="420" t="s">
        <v>1570</v>
      </c>
      <c r="B15" s="420"/>
      <c r="C15" s="250">
        <f>SUM(C16:C20)</f>
        <v>13440</v>
      </c>
      <c r="D15" s="250">
        <f t="shared" ref="D15:G15" si="8">SUM(D16:D20)</f>
        <v>12715</v>
      </c>
      <c r="E15" s="250">
        <f t="shared" si="8"/>
        <v>11818</v>
      </c>
      <c r="F15" s="250">
        <f t="shared" si="8"/>
        <v>10477</v>
      </c>
      <c r="G15" s="250">
        <f t="shared" si="8"/>
        <v>8779</v>
      </c>
      <c r="H15" s="251">
        <f t="shared" si="5"/>
        <v>-1698</v>
      </c>
      <c r="I15" s="252">
        <f t="shared" si="6"/>
        <v>-0.16206929464541375</v>
      </c>
    </row>
    <row r="16" spans="1:13" ht="15" customHeight="1">
      <c r="A16" s="412">
        <v>1</v>
      </c>
      <c r="B16" s="73" t="s">
        <v>120</v>
      </c>
      <c r="C16" s="54">
        <v>2161</v>
      </c>
      <c r="D16" s="54">
        <v>1937</v>
      </c>
      <c r="E16" s="54">
        <v>1697</v>
      </c>
      <c r="F16" s="54">
        <v>1567</v>
      </c>
      <c r="G16" s="54">
        <v>1230</v>
      </c>
      <c r="H16" s="55">
        <f t="shared" si="5"/>
        <v>-337</v>
      </c>
      <c r="I16" s="18">
        <f t="shared" si="6"/>
        <v>-0.21506062539885132</v>
      </c>
    </row>
    <row r="17" spans="1:9" ht="15" customHeight="1">
      <c r="A17" s="412">
        <v>2</v>
      </c>
      <c r="B17" s="73" t="s">
        <v>124</v>
      </c>
      <c r="C17" s="54">
        <v>2337</v>
      </c>
      <c r="D17" s="54">
        <v>2412</v>
      </c>
      <c r="E17" s="54">
        <v>2048</v>
      </c>
      <c r="F17" s="54">
        <v>1843</v>
      </c>
      <c r="G17" s="54">
        <v>1639</v>
      </c>
      <c r="H17" s="55">
        <f t="shared" si="5"/>
        <v>-204</v>
      </c>
      <c r="I17" s="18">
        <f t="shared" si="6"/>
        <v>-0.11068909386869234</v>
      </c>
    </row>
    <row r="18" spans="1:9" ht="15" customHeight="1">
      <c r="A18" s="412">
        <v>3</v>
      </c>
      <c r="B18" s="73" t="s">
        <v>126</v>
      </c>
      <c r="C18" s="54">
        <v>3608</v>
      </c>
      <c r="D18" s="54">
        <v>3523</v>
      </c>
      <c r="E18" s="54">
        <v>3332</v>
      </c>
      <c r="F18" s="54">
        <v>3233</v>
      </c>
      <c r="G18" s="54">
        <v>2673</v>
      </c>
      <c r="H18" s="55">
        <f t="shared" si="5"/>
        <v>-560</v>
      </c>
      <c r="I18" s="18">
        <f t="shared" si="6"/>
        <v>-0.17321373337457469</v>
      </c>
    </row>
    <row r="19" spans="1:9" ht="15" customHeight="1">
      <c r="A19" s="412">
        <v>4</v>
      </c>
      <c r="B19" s="73" t="s">
        <v>127</v>
      </c>
      <c r="C19" s="54">
        <v>3190</v>
      </c>
      <c r="D19" s="54">
        <v>2934</v>
      </c>
      <c r="E19" s="54">
        <v>2783</v>
      </c>
      <c r="F19" s="54">
        <v>2380</v>
      </c>
      <c r="G19" s="54">
        <v>2018</v>
      </c>
      <c r="H19" s="55">
        <f t="shared" si="5"/>
        <v>-362</v>
      </c>
      <c r="I19" s="18">
        <f t="shared" si="6"/>
        <v>-0.15210084033613444</v>
      </c>
    </row>
    <row r="20" spans="1:9" ht="15" customHeight="1">
      <c r="A20" s="412">
        <v>5</v>
      </c>
      <c r="B20" s="73" t="s">
        <v>130</v>
      </c>
      <c r="C20" s="54">
        <v>2144</v>
      </c>
      <c r="D20" s="54">
        <v>1909</v>
      </c>
      <c r="E20" s="54">
        <v>1958</v>
      </c>
      <c r="F20" s="54">
        <v>1454</v>
      </c>
      <c r="G20" s="54">
        <v>1219</v>
      </c>
      <c r="H20" s="55">
        <f t="shared" si="5"/>
        <v>-235</v>
      </c>
      <c r="I20" s="18">
        <f t="shared" si="6"/>
        <v>-0.16162310866574967</v>
      </c>
    </row>
    <row r="21" spans="1:9" s="391" customFormat="1" ht="17.100000000000001" customHeight="1">
      <c r="A21" s="381" t="s">
        <v>1571</v>
      </c>
      <c r="B21" s="381"/>
      <c r="C21" s="240">
        <f>SUM(C22+C28+C35+C44+C49+C56)</f>
        <v>96170</v>
      </c>
      <c r="D21" s="240">
        <f t="shared" ref="D21:G21" si="9">SUM(D22+D28+D35+D44+D49+D56)</f>
        <v>95608</v>
      </c>
      <c r="E21" s="240">
        <f t="shared" si="9"/>
        <v>90661</v>
      </c>
      <c r="F21" s="240">
        <f t="shared" si="9"/>
        <v>84264</v>
      </c>
      <c r="G21" s="240">
        <f t="shared" si="9"/>
        <v>71428</v>
      </c>
      <c r="H21" s="241">
        <f t="shared" si="5"/>
        <v>-12836</v>
      </c>
      <c r="I21" s="41">
        <f t="shared" si="6"/>
        <v>-0.15233076996107472</v>
      </c>
    </row>
    <row r="22" spans="1:9" s="391" customFormat="1" ht="17.100000000000001" customHeight="1">
      <c r="A22" s="420" t="s">
        <v>1572</v>
      </c>
      <c r="B22" s="420"/>
      <c r="C22" s="250">
        <f>SUM(C23:C27)</f>
        <v>14548</v>
      </c>
      <c r="D22" s="250">
        <f t="shared" ref="D22:G22" si="10">SUM(D23:D27)</f>
        <v>14565</v>
      </c>
      <c r="E22" s="250">
        <f t="shared" si="10"/>
        <v>14004</v>
      </c>
      <c r="F22" s="250">
        <f t="shared" si="10"/>
        <v>13522</v>
      </c>
      <c r="G22" s="250">
        <f t="shared" si="10"/>
        <v>11009</v>
      </c>
      <c r="H22" s="251">
        <f t="shared" si="5"/>
        <v>-2513</v>
      </c>
      <c r="I22" s="252">
        <f t="shared" si="6"/>
        <v>-0.18584528915840853</v>
      </c>
    </row>
    <row r="23" spans="1:9" ht="15" customHeight="1">
      <c r="A23" s="412">
        <v>1</v>
      </c>
      <c r="B23" s="73" t="s">
        <v>91</v>
      </c>
      <c r="C23" s="54">
        <v>3577</v>
      </c>
      <c r="D23" s="54">
        <v>3577</v>
      </c>
      <c r="E23" s="54">
        <v>3518</v>
      </c>
      <c r="F23" s="54">
        <v>3679</v>
      </c>
      <c r="G23" s="54">
        <v>2985</v>
      </c>
      <c r="H23" s="55">
        <f t="shared" si="5"/>
        <v>-694</v>
      </c>
      <c r="I23" s="18">
        <f t="shared" si="6"/>
        <v>-0.18863821690676813</v>
      </c>
    </row>
    <row r="24" spans="1:9" ht="15" customHeight="1">
      <c r="A24" s="412">
        <v>2</v>
      </c>
      <c r="B24" s="73" t="s">
        <v>92</v>
      </c>
      <c r="C24" s="54">
        <v>3065</v>
      </c>
      <c r="D24" s="54">
        <v>2902</v>
      </c>
      <c r="E24" s="54">
        <v>3054</v>
      </c>
      <c r="F24" s="54">
        <v>2470</v>
      </c>
      <c r="G24" s="54">
        <v>2043</v>
      </c>
      <c r="H24" s="55">
        <f t="shared" si="5"/>
        <v>-427</v>
      </c>
      <c r="I24" s="18">
        <f t="shared" si="6"/>
        <v>-0.17287449392712551</v>
      </c>
    </row>
    <row r="25" spans="1:9" ht="15" customHeight="1">
      <c r="A25" s="412">
        <v>3</v>
      </c>
      <c r="B25" s="73" t="s">
        <v>93</v>
      </c>
      <c r="C25" s="54">
        <v>3353</v>
      </c>
      <c r="D25" s="54">
        <v>3350</v>
      </c>
      <c r="E25" s="54">
        <v>3044</v>
      </c>
      <c r="F25" s="54">
        <v>3188</v>
      </c>
      <c r="G25" s="54">
        <v>2342</v>
      </c>
      <c r="H25" s="55">
        <f t="shared" si="5"/>
        <v>-846</v>
      </c>
      <c r="I25" s="18">
        <f t="shared" si="6"/>
        <v>-0.26537013801756587</v>
      </c>
    </row>
    <row r="26" spans="1:9" ht="15" customHeight="1">
      <c r="A26" s="412">
        <v>4</v>
      </c>
      <c r="B26" s="73" t="s">
        <v>128</v>
      </c>
      <c r="C26" s="54">
        <v>2548</v>
      </c>
      <c r="D26" s="54">
        <v>2641</v>
      </c>
      <c r="E26" s="54">
        <v>2360</v>
      </c>
      <c r="F26" s="54">
        <v>2302</v>
      </c>
      <c r="G26" s="54">
        <v>2056</v>
      </c>
      <c r="H26" s="55">
        <f t="shared" si="5"/>
        <v>-246</v>
      </c>
      <c r="I26" s="18">
        <f t="shared" si="6"/>
        <v>-0.10686359687228497</v>
      </c>
    </row>
    <row r="27" spans="1:9" ht="15" customHeight="1">
      <c r="A27" s="412">
        <v>5</v>
      </c>
      <c r="B27" s="73" t="s">
        <v>94</v>
      </c>
      <c r="C27" s="54">
        <v>2005</v>
      </c>
      <c r="D27" s="54">
        <v>2095</v>
      </c>
      <c r="E27" s="54">
        <v>2028</v>
      </c>
      <c r="F27" s="54">
        <v>1883</v>
      </c>
      <c r="G27" s="54">
        <v>1583</v>
      </c>
      <c r="H27" s="55">
        <f t="shared" si="5"/>
        <v>-300</v>
      </c>
      <c r="I27" s="18">
        <f t="shared" si="6"/>
        <v>-0.15932023366967604</v>
      </c>
    </row>
    <row r="28" spans="1:9" ht="17.100000000000001" customHeight="1">
      <c r="A28" s="420" t="s">
        <v>1558</v>
      </c>
      <c r="B28" s="420"/>
      <c r="C28" s="250">
        <f>SUM(C29:C34)</f>
        <v>15377</v>
      </c>
      <c r="D28" s="250">
        <f t="shared" ref="D28:G28" si="11">SUM(D29:D34)</f>
        <v>14688</v>
      </c>
      <c r="E28" s="250">
        <f t="shared" si="11"/>
        <v>14347</v>
      </c>
      <c r="F28" s="250">
        <f t="shared" si="11"/>
        <v>13407</v>
      </c>
      <c r="G28" s="250">
        <f t="shared" si="11"/>
        <v>11520</v>
      </c>
      <c r="H28" s="251">
        <f t="shared" si="5"/>
        <v>-1887</v>
      </c>
      <c r="I28" s="252">
        <f t="shared" si="6"/>
        <v>-0.14074737077646005</v>
      </c>
    </row>
    <row r="29" spans="1:9" ht="15" customHeight="1">
      <c r="A29" s="412">
        <v>1</v>
      </c>
      <c r="B29" s="73" t="s">
        <v>95</v>
      </c>
      <c r="C29" s="54">
        <v>2109</v>
      </c>
      <c r="D29" s="54">
        <v>2044</v>
      </c>
      <c r="E29" s="54">
        <v>2171</v>
      </c>
      <c r="F29" s="54">
        <v>1836</v>
      </c>
      <c r="G29" s="54">
        <v>1741</v>
      </c>
      <c r="H29" s="55">
        <f t="shared" si="5"/>
        <v>-95</v>
      </c>
      <c r="I29" s="18">
        <f t="shared" si="6"/>
        <v>-5.1742919389978215E-2</v>
      </c>
    </row>
    <row r="30" spans="1:9" ht="15" customHeight="1">
      <c r="A30" s="412">
        <v>2</v>
      </c>
      <c r="B30" s="77" t="s">
        <v>96</v>
      </c>
      <c r="C30" s="54">
        <v>2948</v>
      </c>
      <c r="D30" s="54">
        <v>3018</v>
      </c>
      <c r="E30" s="54">
        <v>3038</v>
      </c>
      <c r="F30" s="54">
        <v>2932</v>
      </c>
      <c r="G30" s="54">
        <v>2414</v>
      </c>
      <c r="H30" s="55">
        <f t="shared" si="5"/>
        <v>-518</v>
      </c>
      <c r="I30" s="18">
        <f t="shared" si="6"/>
        <v>-0.17667121418826739</v>
      </c>
    </row>
    <row r="31" spans="1:9" ht="15" customHeight="1">
      <c r="A31" s="412">
        <v>3</v>
      </c>
      <c r="B31" s="73" t="s">
        <v>98</v>
      </c>
      <c r="C31" s="54">
        <v>2859</v>
      </c>
      <c r="D31" s="54">
        <v>2559</v>
      </c>
      <c r="E31" s="54">
        <v>2663</v>
      </c>
      <c r="F31" s="54">
        <v>2502</v>
      </c>
      <c r="G31" s="54">
        <v>2143</v>
      </c>
      <c r="H31" s="55">
        <f t="shared" si="5"/>
        <v>-359</v>
      </c>
      <c r="I31" s="18">
        <f t="shared" si="6"/>
        <v>-0.14348521183053556</v>
      </c>
    </row>
    <row r="32" spans="1:9" ht="15" customHeight="1">
      <c r="A32" s="412">
        <v>4</v>
      </c>
      <c r="B32" s="73" t="s">
        <v>99</v>
      </c>
      <c r="C32" s="54">
        <v>1874</v>
      </c>
      <c r="D32" s="54">
        <v>1863</v>
      </c>
      <c r="E32" s="54">
        <v>1807</v>
      </c>
      <c r="F32" s="54">
        <v>1752</v>
      </c>
      <c r="G32" s="54">
        <v>1370</v>
      </c>
      <c r="H32" s="55">
        <f t="shared" si="5"/>
        <v>-382</v>
      </c>
      <c r="I32" s="18">
        <f t="shared" si="6"/>
        <v>-0.2180365296803653</v>
      </c>
    </row>
    <row r="33" spans="1:9" ht="15" customHeight="1">
      <c r="A33" s="412">
        <v>5</v>
      </c>
      <c r="B33" s="73" t="s">
        <v>133</v>
      </c>
      <c r="C33" s="54">
        <v>3631</v>
      </c>
      <c r="D33" s="54">
        <v>3285</v>
      </c>
      <c r="E33" s="54">
        <v>2811</v>
      </c>
      <c r="F33" s="54">
        <v>2653</v>
      </c>
      <c r="G33" s="54">
        <v>2345</v>
      </c>
      <c r="H33" s="55">
        <f t="shared" si="5"/>
        <v>-308</v>
      </c>
      <c r="I33" s="18">
        <f t="shared" si="6"/>
        <v>-0.11609498680738786</v>
      </c>
    </row>
    <row r="34" spans="1:9" s="21" customFormat="1" ht="15" customHeight="1">
      <c r="A34" s="412">
        <v>6</v>
      </c>
      <c r="B34" s="75" t="s">
        <v>97</v>
      </c>
      <c r="C34" s="16">
        <v>1956</v>
      </c>
      <c r="D34" s="16">
        <v>1919</v>
      </c>
      <c r="E34" s="16">
        <v>1857</v>
      </c>
      <c r="F34" s="16">
        <v>1732</v>
      </c>
      <c r="G34" s="16">
        <v>1507</v>
      </c>
      <c r="H34" s="55">
        <f t="shared" si="5"/>
        <v>-225</v>
      </c>
      <c r="I34" s="18">
        <f t="shared" si="6"/>
        <v>-0.12990762124711316</v>
      </c>
    </row>
    <row r="35" spans="1:9" ht="17.100000000000001" customHeight="1">
      <c r="A35" s="420" t="s">
        <v>1559</v>
      </c>
      <c r="B35" s="420"/>
      <c r="C35" s="250">
        <f>SUM(C36:C43)</f>
        <v>30023</v>
      </c>
      <c r="D35" s="250">
        <f t="shared" ref="D35:G35" si="12">SUM(D36:D43)</f>
        <v>29495</v>
      </c>
      <c r="E35" s="250">
        <f t="shared" si="12"/>
        <v>28496</v>
      </c>
      <c r="F35" s="250">
        <f t="shared" si="12"/>
        <v>26886</v>
      </c>
      <c r="G35" s="250">
        <f t="shared" si="12"/>
        <v>23403</v>
      </c>
      <c r="H35" s="251">
        <f t="shared" si="5"/>
        <v>-3483</v>
      </c>
      <c r="I35" s="252">
        <f t="shared" si="6"/>
        <v>-0.12954697612140148</v>
      </c>
    </row>
    <row r="36" spans="1:9" ht="15" customHeight="1">
      <c r="A36" s="412">
        <v>1</v>
      </c>
      <c r="B36" s="73" t="s">
        <v>104</v>
      </c>
      <c r="C36" s="54">
        <v>1468</v>
      </c>
      <c r="D36" s="54">
        <v>1413</v>
      </c>
      <c r="E36" s="54">
        <v>1391</v>
      </c>
      <c r="F36" s="54">
        <v>1177</v>
      </c>
      <c r="G36" s="54">
        <v>913</v>
      </c>
      <c r="H36" s="55">
        <f t="shared" si="5"/>
        <v>-264</v>
      </c>
      <c r="I36" s="18">
        <f t="shared" si="6"/>
        <v>-0.22429906542056074</v>
      </c>
    </row>
    <row r="37" spans="1:9" ht="15" customHeight="1">
      <c r="A37" s="412">
        <v>2</v>
      </c>
      <c r="B37" s="73" t="s">
        <v>105</v>
      </c>
      <c r="C37" s="54">
        <v>2881</v>
      </c>
      <c r="D37" s="54">
        <v>2769</v>
      </c>
      <c r="E37" s="54">
        <v>2338</v>
      </c>
      <c r="F37" s="54">
        <v>2118</v>
      </c>
      <c r="G37" s="54">
        <v>1912</v>
      </c>
      <c r="H37" s="55">
        <f t="shared" si="5"/>
        <v>-206</v>
      </c>
      <c r="I37" s="18">
        <f t="shared" si="6"/>
        <v>-9.7261567516525024E-2</v>
      </c>
    </row>
    <row r="38" spans="1:9" ht="15" customHeight="1">
      <c r="A38" s="412">
        <v>3</v>
      </c>
      <c r="B38" s="73" t="s">
        <v>106</v>
      </c>
      <c r="C38" s="54">
        <v>1783</v>
      </c>
      <c r="D38" s="54">
        <v>1885</v>
      </c>
      <c r="E38" s="54">
        <v>1722</v>
      </c>
      <c r="F38" s="54">
        <v>1622</v>
      </c>
      <c r="G38" s="54">
        <v>1419</v>
      </c>
      <c r="H38" s="55">
        <f t="shared" si="5"/>
        <v>-203</v>
      </c>
      <c r="I38" s="18">
        <f t="shared" si="6"/>
        <v>-0.12515413070283601</v>
      </c>
    </row>
    <row r="39" spans="1:9" ht="15" customHeight="1">
      <c r="A39" s="412">
        <v>4</v>
      </c>
      <c r="B39" s="73" t="s">
        <v>137</v>
      </c>
      <c r="C39" s="54">
        <v>2414</v>
      </c>
      <c r="D39" s="54">
        <v>2354</v>
      </c>
      <c r="E39" s="54">
        <v>2473</v>
      </c>
      <c r="F39" s="54">
        <v>2470</v>
      </c>
      <c r="G39" s="54">
        <v>1964</v>
      </c>
      <c r="H39" s="55">
        <f t="shared" si="5"/>
        <v>-506</v>
      </c>
      <c r="I39" s="18">
        <f t="shared" si="6"/>
        <v>-0.20485829959514171</v>
      </c>
    </row>
    <row r="40" spans="1:9" ht="15" customHeight="1">
      <c r="A40" s="412">
        <v>5</v>
      </c>
      <c r="B40" s="77" t="s">
        <v>108</v>
      </c>
      <c r="C40" s="54">
        <v>7401</v>
      </c>
      <c r="D40" s="54">
        <v>7471</v>
      </c>
      <c r="E40" s="54">
        <v>7279</v>
      </c>
      <c r="F40" s="54">
        <v>6903</v>
      </c>
      <c r="G40" s="54">
        <v>5932</v>
      </c>
      <c r="H40" s="55">
        <f t="shared" si="5"/>
        <v>-971</v>
      </c>
      <c r="I40" s="18">
        <f t="shared" si="6"/>
        <v>-0.1406634796465305</v>
      </c>
    </row>
    <row r="41" spans="1:9" ht="15" customHeight="1">
      <c r="A41" s="412">
        <v>6</v>
      </c>
      <c r="B41" s="73" t="s">
        <v>110</v>
      </c>
      <c r="C41" s="54">
        <v>2674</v>
      </c>
      <c r="D41" s="54">
        <v>2841</v>
      </c>
      <c r="E41" s="54">
        <v>2784</v>
      </c>
      <c r="F41" s="54">
        <v>2405</v>
      </c>
      <c r="G41" s="54">
        <v>2335</v>
      </c>
      <c r="H41" s="55">
        <f t="shared" si="5"/>
        <v>-70</v>
      </c>
      <c r="I41" s="18">
        <f t="shared" si="6"/>
        <v>-2.9106029106029108E-2</v>
      </c>
    </row>
    <row r="42" spans="1:9" ht="15" customHeight="1">
      <c r="A42" s="412">
        <v>7</v>
      </c>
      <c r="B42" s="73" t="s">
        <v>114</v>
      </c>
      <c r="C42" s="54">
        <v>1990</v>
      </c>
      <c r="D42" s="54">
        <v>1712</v>
      </c>
      <c r="E42" s="54">
        <v>1951</v>
      </c>
      <c r="F42" s="54">
        <v>1971</v>
      </c>
      <c r="G42" s="54">
        <v>1550</v>
      </c>
      <c r="H42" s="55">
        <f t="shared" si="5"/>
        <v>-421</v>
      </c>
      <c r="I42" s="18">
        <f t="shared" si="6"/>
        <v>-0.21359715880263824</v>
      </c>
    </row>
    <row r="43" spans="1:9" s="21" customFormat="1" ht="15" customHeight="1">
      <c r="A43" s="412">
        <v>8</v>
      </c>
      <c r="B43" s="75" t="s">
        <v>138</v>
      </c>
      <c r="C43" s="16">
        <v>9412</v>
      </c>
      <c r="D43" s="16">
        <v>9050</v>
      </c>
      <c r="E43" s="16">
        <v>8558</v>
      </c>
      <c r="F43" s="16">
        <v>8220</v>
      </c>
      <c r="G43" s="16">
        <v>7378</v>
      </c>
      <c r="H43" s="55">
        <f t="shared" si="5"/>
        <v>-842</v>
      </c>
      <c r="I43" s="18">
        <f t="shared" si="6"/>
        <v>-0.1024330900243309</v>
      </c>
    </row>
    <row r="44" spans="1:9" s="391" customFormat="1" ht="17.100000000000001" customHeight="1">
      <c r="A44" s="420" t="s">
        <v>1566</v>
      </c>
      <c r="B44" s="420"/>
      <c r="C44" s="250">
        <f>SUM(C45:C48)</f>
        <v>15745</v>
      </c>
      <c r="D44" s="250">
        <f t="shared" ref="D44:G44" si="13">SUM(D45:D48)</f>
        <v>15931</v>
      </c>
      <c r="E44" s="250">
        <f t="shared" si="13"/>
        <v>14846</v>
      </c>
      <c r="F44" s="250">
        <f t="shared" si="13"/>
        <v>13377</v>
      </c>
      <c r="G44" s="250">
        <f t="shared" si="13"/>
        <v>11148</v>
      </c>
      <c r="H44" s="251">
        <f t="shared" si="5"/>
        <v>-2229</v>
      </c>
      <c r="I44" s="252">
        <f t="shared" si="6"/>
        <v>-0.16662928907826868</v>
      </c>
    </row>
    <row r="45" spans="1:9" ht="15" customHeight="1">
      <c r="A45" s="412">
        <v>1</v>
      </c>
      <c r="B45" s="73" t="s">
        <v>100</v>
      </c>
      <c r="C45" s="54">
        <v>2615</v>
      </c>
      <c r="D45" s="54">
        <v>2653</v>
      </c>
      <c r="E45" s="54">
        <v>2432</v>
      </c>
      <c r="F45" s="54">
        <v>2297</v>
      </c>
      <c r="G45" s="54">
        <v>1965</v>
      </c>
      <c r="H45" s="55">
        <f t="shared" si="5"/>
        <v>-332</v>
      </c>
      <c r="I45" s="18">
        <f t="shared" si="6"/>
        <v>-0.14453635176316934</v>
      </c>
    </row>
    <row r="46" spans="1:9" ht="15" customHeight="1">
      <c r="A46" s="412">
        <v>2</v>
      </c>
      <c r="B46" s="77" t="s">
        <v>101</v>
      </c>
      <c r="C46" s="54">
        <v>5459</v>
      </c>
      <c r="D46" s="54">
        <v>5501</v>
      </c>
      <c r="E46" s="54">
        <v>4961</v>
      </c>
      <c r="F46" s="54">
        <v>4749</v>
      </c>
      <c r="G46" s="54">
        <v>3593</v>
      </c>
      <c r="H46" s="55">
        <f t="shared" si="5"/>
        <v>-1156</v>
      </c>
      <c r="I46" s="18">
        <f t="shared" si="6"/>
        <v>-0.24341966729837861</v>
      </c>
    </row>
    <row r="47" spans="1:9" ht="15" customHeight="1">
      <c r="A47" s="412">
        <v>3</v>
      </c>
      <c r="B47" s="73" t="s">
        <v>103</v>
      </c>
      <c r="C47" s="54">
        <v>2490</v>
      </c>
      <c r="D47" s="54">
        <v>2526</v>
      </c>
      <c r="E47" s="54">
        <v>2400</v>
      </c>
      <c r="F47" s="54">
        <v>2209</v>
      </c>
      <c r="G47" s="54">
        <v>1937</v>
      </c>
      <c r="H47" s="55">
        <f t="shared" si="5"/>
        <v>-272</v>
      </c>
      <c r="I47" s="18">
        <f t="shared" si="6"/>
        <v>-0.1231326392032594</v>
      </c>
    </row>
    <row r="48" spans="1:9" s="21" customFormat="1" ht="15" customHeight="1">
      <c r="A48" s="412">
        <v>4</v>
      </c>
      <c r="B48" s="75" t="s">
        <v>102</v>
      </c>
      <c r="C48" s="16">
        <v>5181</v>
      </c>
      <c r="D48" s="16">
        <v>5251</v>
      </c>
      <c r="E48" s="16">
        <v>5053</v>
      </c>
      <c r="F48" s="16">
        <v>4122</v>
      </c>
      <c r="G48" s="16">
        <v>3653</v>
      </c>
      <c r="H48" s="55">
        <f t="shared" si="5"/>
        <v>-469</v>
      </c>
      <c r="I48" s="18">
        <f t="shared" si="6"/>
        <v>-0.11377971858321204</v>
      </c>
    </row>
    <row r="49" spans="1:9" ht="17.100000000000001" customHeight="1">
      <c r="A49" s="420" t="s">
        <v>1560</v>
      </c>
      <c r="B49" s="420"/>
      <c r="C49" s="250">
        <f>SUM(C50:C55)</f>
        <v>12886</v>
      </c>
      <c r="D49" s="250">
        <f t="shared" ref="D49:G49" si="14">SUM(D50:D55)</f>
        <v>13103</v>
      </c>
      <c r="E49" s="250">
        <f t="shared" si="14"/>
        <v>12221</v>
      </c>
      <c r="F49" s="250">
        <f t="shared" si="14"/>
        <v>10846</v>
      </c>
      <c r="G49" s="250">
        <f t="shared" si="14"/>
        <v>9312</v>
      </c>
      <c r="H49" s="251">
        <f t="shared" si="5"/>
        <v>-1534</v>
      </c>
      <c r="I49" s="252">
        <f t="shared" si="6"/>
        <v>-0.14143463027844366</v>
      </c>
    </row>
    <row r="50" spans="1:9" ht="15" customHeight="1">
      <c r="A50" s="342">
        <v>1</v>
      </c>
      <c r="B50" s="73" t="s">
        <v>119</v>
      </c>
      <c r="C50" s="54">
        <v>2917</v>
      </c>
      <c r="D50" s="54">
        <v>2888</v>
      </c>
      <c r="E50" s="54">
        <v>3050</v>
      </c>
      <c r="F50" s="54">
        <v>2652</v>
      </c>
      <c r="G50" s="54">
        <v>2244</v>
      </c>
      <c r="H50" s="55">
        <f t="shared" si="5"/>
        <v>-408</v>
      </c>
      <c r="I50" s="18">
        <f t="shared" si="6"/>
        <v>-0.15384615384615385</v>
      </c>
    </row>
    <row r="51" spans="1:9" ht="15" customHeight="1">
      <c r="A51" s="412">
        <v>2</v>
      </c>
      <c r="B51" s="73" t="s">
        <v>139</v>
      </c>
      <c r="C51" s="54">
        <v>1395</v>
      </c>
      <c r="D51" s="54">
        <v>1389</v>
      </c>
      <c r="E51" s="54">
        <v>1225</v>
      </c>
      <c r="F51" s="54">
        <v>1082</v>
      </c>
      <c r="G51" s="54">
        <v>847</v>
      </c>
      <c r="H51" s="55">
        <f t="shared" si="5"/>
        <v>-235</v>
      </c>
      <c r="I51" s="18">
        <f t="shared" si="6"/>
        <v>-0.21719038817005545</v>
      </c>
    </row>
    <row r="52" spans="1:9" ht="15" customHeight="1">
      <c r="A52" s="412">
        <v>3</v>
      </c>
      <c r="B52" s="77" t="s">
        <v>116</v>
      </c>
      <c r="C52" s="54">
        <v>2348</v>
      </c>
      <c r="D52" s="54">
        <v>2380</v>
      </c>
      <c r="E52" s="54">
        <v>2212</v>
      </c>
      <c r="F52" s="54">
        <v>1770</v>
      </c>
      <c r="G52" s="54">
        <v>1646</v>
      </c>
      <c r="H52" s="55">
        <f t="shared" si="5"/>
        <v>-124</v>
      </c>
      <c r="I52" s="18">
        <f t="shared" si="6"/>
        <v>-7.0056497175141244E-2</v>
      </c>
    </row>
    <row r="53" spans="1:9" ht="15" customHeight="1">
      <c r="A53" s="342">
        <v>4</v>
      </c>
      <c r="B53" s="73" t="s">
        <v>118</v>
      </c>
      <c r="C53" s="54">
        <v>1596</v>
      </c>
      <c r="D53" s="54">
        <v>1723</v>
      </c>
      <c r="E53" s="54">
        <v>1607</v>
      </c>
      <c r="F53" s="54">
        <v>1681</v>
      </c>
      <c r="G53" s="54">
        <v>1427</v>
      </c>
      <c r="H53" s="55">
        <f t="shared" si="5"/>
        <v>-254</v>
      </c>
      <c r="I53" s="18">
        <f t="shared" si="6"/>
        <v>-0.15110053539559787</v>
      </c>
    </row>
    <row r="54" spans="1:9" ht="15" customHeight="1">
      <c r="A54" s="412">
        <v>5</v>
      </c>
      <c r="B54" s="73" t="s">
        <v>131</v>
      </c>
      <c r="C54" s="54">
        <v>2192</v>
      </c>
      <c r="D54" s="54">
        <v>2219</v>
      </c>
      <c r="E54" s="54">
        <v>1999</v>
      </c>
      <c r="F54" s="54">
        <v>1759</v>
      </c>
      <c r="G54" s="54">
        <v>1523</v>
      </c>
      <c r="H54" s="55">
        <f t="shared" si="5"/>
        <v>-236</v>
      </c>
      <c r="I54" s="18">
        <f t="shared" si="6"/>
        <v>-0.13416714042069358</v>
      </c>
    </row>
    <row r="55" spans="1:9" s="21" customFormat="1" ht="15" customHeight="1">
      <c r="A55" s="412">
        <v>6</v>
      </c>
      <c r="B55" s="75" t="s">
        <v>140</v>
      </c>
      <c r="C55" s="16">
        <v>2438</v>
      </c>
      <c r="D55" s="16">
        <v>2504</v>
      </c>
      <c r="E55" s="16">
        <v>2128</v>
      </c>
      <c r="F55" s="16">
        <v>1902</v>
      </c>
      <c r="G55" s="16">
        <v>1625</v>
      </c>
      <c r="H55" s="55">
        <f t="shared" si="5"/>
        <v>-277</v>
      </c>
      <c r="I55" s="18">
        <f t="shared" si="6"/>
        <v>-0.14563617245005259</v>
      </c>
    </row>
    <row r="56" spans="1:9" ht="17.100000000000001" customHeight="1">
      <c r="A56" s="420" t="s">
        <v>1561</v>
      </c>
      <c r="B56" s="420"/>
      <c r="C56" s="250">
        <f>SUM(C57:C59)</f>
        <v>7591</v>
      </c>
      <c r="D56" s="250">
        <f t="shared" ref="D56:G56" si="15">SUM(D57:D59)</f>
        <v>7826</v>
      </c>
      <c r="E56" s="250">
        <f t="shared" si="15"/>
        <v>6747</v>
      </c>
      <c r="F56" s="250">
        <f t="shared" si="15"/>
        <v>6226</v>
      </c>
      <c r="G56" s="250">
        <f t="shared" si="15"/>
        <v>5036</v>
      </c>
      <c r="H56" s="251">
        <f t="shared" si="5"/>
        <v>-1190</v>
      </c>
      <c r="I56" s="252">
        <f t="shared" si="6"/>
        <v>-0.19113395438483777</v>
      </c>
    </row>
    <row r="57" spans="1:9" ht="15" customHeight="1">
      <c r="A57" s="412">
        <v>1</v>
      </c>
      <c r="B57" s="73" t="s">
        <v>121</v>
      </c>
      <c r="C57" s="54">
        <v>2498</v>
      </c>
      <c r="D57" s="54">
        <v>2418</v>
      </c>
      <c r="E57" s="54">
        <v>2056</v>
      </c>
      <c r="F57" s="54">
        <v>2003</v>
      </c>
      <c r="G57" s="54">
        <v>1486</v>
      </c>
      <c r="H57" s="55">
        <f t="shared" si="5"/>
        <v>-517</v>
      </c>
      <c r="I57" s="18">
        <f t="shared" si="6"/>
        <v>-0.2581128307538692</v>
      </c>
    </row>
    <row r="58" spans="1:9" ht="15" customHeight="1">
      <c r="A58" s="412">
        <v>2</v>
      </c>
      <c r="B58" s="73" t="s">
        <v>129</v>
      </c>
      <c r="C58" s="54">
        <v>2583</v>
      </c>
      <c r="D58" s="54">
        <v>2770</v>
      </c>
      <c r="E58" s="54">
        <v>2412</v>
      </c>
      <c r="F58" s="54">
        <v>2148</v>
      </c>
      <c r="G58" s="54">
        <v>1814</v>
      </c>
      <c r="H58" s="55">
        <f t="shared" si="5"/>
        <v>-334</v>
      </c>
      <c r="I58" s="18">
        <f t="shared" si="6"/>
        <v>-0.15549348230912477</v>
      </c>
    </row>
    <row r="59" spans="1:9" ht="15" customHeight="1">
      <c r="A59" s="412">
        <v>3</v>
      </c>
      <c r="B59" s="73" t="s">
        <v>134</v>
      </c>
      <c r="C59" s="54">
        <v>2510</v>
      </c>
      <c r="D59" s="54">
        <v>2638</v>
      </c>
      <c r="E59" s="54">
        <v>2279</v>
      </c>
      <c r="F59" s="54">
        <v>2075</v>
      </c>
      <c r="G59" s="54">
        <v>1736</v>
      </c>
      <c r="H59" s="55">
        <f t="shared" si="5"/>
        <v>-339</v>
      </c>
      <c r="I59" s="18">
        <f t="shared" si="6"/>
        <v>-0.16337349397590362</v>
      </c>
    </row>
    <row r="60" spans="1:9">
      <c r="B60" s="411"/>
      <c r="C60" s="36"/>
      <c r="D60" s="36"/>
    </row>
  </sheetData>
  <mergeCells count="21">
    <mergeCell ref="A5:B5"/>
    <mergeCell ref="D3:D4"/>
    <mergeCell ref="G3:G4"/>
    <mergeCell ref="A1:I1"/>
    <mergeCell ref="A3:A4"/>
    <mergeCell ref="B3:B4"/>
    <mergeCell ref="H3:I3"/>
    <mergeCell ref="C3:C4"/>
    <mergeCell ref="E3:E4"/>
    <mergeCell ref="A2:I2"/>
    <mergeCell ref="F3:F4"/>
    <mergeCell ref="A8:B8"/>
    <mergeCell ref="A10:B10"/>
    <mergeCell ref="A15:B15"/>
    <mergeCell ref="A22:B22"/>
    <mergeCell ref="A6:B6"/>
    <mergeCell ref="A44:B44"/>
    <mergeCell ref="A28:B28"/>
    <mergeCell ref="A35:B35"/>
    <mergeCell ref="A49:B49"/>
    <mergeCell ref="A56:B56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87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L60"/>
  <sheetViews>
    <sheetView zoomScaleNormal="100" zoomScaleSheetLayoutView="75" workbookViewId="0">
      <selection activeCell="S16" sqref="S16"/>
    </sheetView>
  </sheetViews>
  <sheetFormatPr defaultRowHeight="12.75"/>
  <cols>
    <col min="1" max="1" width="3.5703125" style="389" customWidth="1"/>
    <col min="2" max="2" width="20.28515625" style="389" customWidth="1"/>
    <col min="3" max="7" width="10" style="389" customWidth="1"/>
    <col min="8" max="8" width="12.42578125" style="388" customWidth="1"/>
    <col min="9" max="9" width="12" style="388" customWidth="1"/>
    <col min="10" max="16384" width="9.140625" style="389"/>
  </cols>
  <sheetData>
    <row r="1" spans="1:12" s="391" customFormat="1" ht="15.75">
      <c r="A1" s="451" t="s">
        <v>81</v>
      </c>
      <c r="B1" s="451"/>
      <c r="C1" s="451"/>
      <c r="D1" s="451"/>
      <c r="E1" s="451"/>
      <c r="F1" s="451"/>
      <c r="G1" s="451"/>
      <c r="H1" s="451"/>
      <c r="I1" s="451"/>
      <c r="J1" s="178"/>
    </row>
    <row r="2" spans="1:12" ht="15.75">
      <c r="A2" s="452" t="s">
        <v>53</v>
      </c>
      <c r="B2" s="452"/>
      <c r="C2" s="452"/>
      <c r="D2" s="452"/>
      <c r="E2" s="452"/>
      <c r="F2" s="452"/>
      <c r="G2" s="452"/>
      <c r="H2" s="452"/>
      <c r="I2" s="452"/>
      <c r="J2" s="179"/>
    </row>
    <row r="3" spans="1:12" ht="18.75" customHeight="1">
      <c r="A3" s="426" t="s">
        <v>85</v>
      </c>
      <c r="B3" s="427" t="s">
        <v>86</v>
      </c>
      <c r="C3" s="446" t="s">
        <v>175</v>
      </c>
      <c r="D3" s="446" t="s">
        <v>231</v>
      </c>
      <c r="E3" s="446" t="s">
        <v>522</v>
      </c>
      <c r="F3" s="446" t="s">
        <v>1416</v>
      </c>
      <c r="G3" s="446" t="s">
        <v>1469</v>
      </c>
      <c r="H3" s="447" t="s">
        <v>73</v>
      </c>
      <c r="I3" s="447"/>
    </row>
    <row r="4" spans="1:12" ht="48.75" customHeight="1">
      <c r="A4" s="426"/>
      <c r="B4" s="427"/>
      <c r="C4" s="446"/>
      <c r="D4" s="446"/>
      <c r="E4" s="446"/>
      <c r="F4" s="448"/>
      <c r="G4" s="448"/>
      <c r="H4" s="183" t="s">
        <v>1467</v>
      </c>
      <c r="I4" s="183" t="s">
        <v>1468</v>
      </c>
    </row>
    <row r="5" spans="1:12" s="71" customFormat="1" ht="24.95" customHeight="1">
      <c r="A5" s="422" t="s">
        <v>67</v>
      </c>
      <c r="B5" s="422"/>
      <c r="C5" s="14">
        <v>628551</v>
      </c>
      <c r="D5" s="14">
        <v>627699</v>
      </c>
      <c r="E5" s="14">
        <v>619345</v>
      </c>
      <c r="F5" s="14">
        <v>534030</v>
      </c>
      <c r="G5" s="14">
        <v>461439</v>
      </c>
      <c r="H5" s="14">
        <f>G5-F5</f>
        <v>-72591</v>
      </c>
      <c r="I5" s="15">
        <f>H5/F5</f>
        <v>-0.13593056569855627</v>
      </c>
      <c r="J5" s="404"/>
      <c r="K5" s="404"/>
      <c r="L5" s="404"/>
    </row>
    <row r="6" spans="1:12" s="10" customFormat="1" ht="27.95" customHeight="1">
      <c r="A6" s="423" t="s">
        <v>87</v>
      </c>
      <c r="B6" s="423"/>
      <c r="C6" s="245">
        <f>SUM(C7+C21)</f>
        <v>70608</v>
      </c>
      <c r="D6" s="245">
        <f t="shared" ref="D6:G6" si="0">SUM(D7+D21)</f>
        <v>72753</v>
      </c>
      <c r="E6" s="245">
        <f t="shared" si="0"/>
        <v>73740</v>
      </c>
      <c r="F6" s="245">
        <f t="shared" si="0"/>
        <v>64399</v>
      </c>
      <c r="G6" s="245">
        <f t="shared" si="0"/>
        <v>54663</v>
      </c>
      <c r="H6" s="194">
        <f t="shared" ref="H6:H7" si="1">G6-F6</f>
        <v>-9736</v>
      </c>
      <c r="I6" s="191">
        <f t="shared" ref="I6:I7" si="2">H6/F6</f>
        <v>-0.15118247177751207</v>
      </c>
    </row>
    <row r="7" spans="1:12" ht="17.100000000000001" customHeight="1">
      <c r="A7" s="381" t="s">
        <v>1568</v>
      </c>
      <c r="B7" s="381"/>
      <c r="C7" s="240">
        <f>SUM(C8+C10+C15)</f>
        <v>27866</v>
      </c>
      <c r="D7" s="240">
        <f t="shared" ref="D7:G7" si="3">SUM(D8+D10+D15)</f>
        <v>28516</v>
      </c>
      <c r="E7" s="240">
        <f t="shared" si="3"/>
        <v>27160</v>
      </c>
      <c r="F7" s="240">
        <f t="shared" si="3"/>
        <v>23420</v>
      </c>
      <c r="G7" s="240">
        <f t="shared" si="3"/>
        <v>19771</v>
      </c>
      <c r="H7" s="241">
        <f t="shared" si="1"/>
        <v>-3649</v>
      </c>
      <c r="I7" s="41">
        <f t="shared" si="2"/>
        <v>-0.15580700256191291</v>
      </c>
    </row>
    <row r="8" spans="1:12" ht="17.100000000000001" customHeight="1">
      <c r="A8" s="420" t="s">
        <v>1553</v>
      </c>
      <c r="B8" s="420"/>
      <c r="C8" s="250">
        <f>C9</f>
        <v>14222</v>
      </c>
      <c r="D8" s="250">
        <f t="shared" ref="D8:G8" si="4">D9</f>
        <v>14626</v>
      </c>
      <c r="E8" s="250">
        <f t="shared" si="4"/>
        <v>13872</v>
      </c>
      <c r="F8" s="250">
        <f t="shared" si="4"/>
        <v>11874</v>
      </c>
      <c r="G8" s="250">
        <f t="shared" si="4"/>
        <v>10127</v>
      </c>
      <c r="H8" s="251">
        <f t="shared" ref="H8:H59" si="5">G8-F8</f>
        <v>-1747</v>
      </c>
      <c r="I8" s="252">
        <f t="shared" ref="I8:I59" si="6">H8/F8</f>
        <v>-0.1471281792150918</v>
      </c>
    </row>
    <row r="9" spans="1:12" s="21" customFormat="1" ht="15" customHeight="1">
      <c r="A9" s="390">
        <v>1</v>
      </c>
      <c r="B9" s="79" t="s">
        <v>80</v>
      </c>
      <c r="C9" s="38">
        <v>14222</v>
      </c>
      <c r="D9" s="38">
        <v>14626</v>
      </c>
      <c r="E9" s="38">
        <v>13872</v>
      </c>
      <c r="F9" s="38">
        <v>11874</v>
      </c>
      <c r="G9" s="38">
        <v>10127</v>
      </c>
      <c r="H9" s="55">
        <f t="shared" si="5"/>
        <v>-1747</v>
      </c>
      <c r="I9" s="18">
        <f t="shared" si="6"/>
        <v>-0.1471281792150918</v>
      </c>
    </row>
    <row r="10" spans="1:12" s="391" customFormat="1" ht="17.100000000000001" customHeight="1">
      <c r="A10" s="420" t="s">
        <v>1569</v>
      </c>
      <c r="B10" s="420"/>
      <c r="C10" s="250">
        <f>SUM(C11:C14)</f>
        <v>7270</v>
      </c>
      <c r="D10" s="250">
        <f t="shared" ref="D10:G10" si="7">SUM(D11:D14)</f>
        <v>7375</v>
      </c>
      <c r="E10" s="250">
        <f t="shared" si="7"/>
        <v>7140</v>
      </c>
      <c r="F10" s="250">
        <f t="shared" si="7"/>
        <v>6247</v>
      </c>
      <c r="G10" s="250">
        <f t="shared" si="7"/>
        <v>5214</v>
      </c>
      <c r="H10" s="251">
        <f t="shared" si="5"/>
        <v>-1033</v>
      </c>
      <c r="I10" s="252">
        <f t="shared" si="6"/>
        <v>-0.16535937249879942</v>
      </c>
    </row>
    <row r="11" spans="1:12" ht="15" customHeight="1">
      <c r="A11" s="412">
        <v>1</v>
      </c>
      <c r="B11" s="73" t="s">
        <v>122</v>
      </c>
      <c r="C11" s="26">
        <v>1274</v>
      </c>
      <c r="D11" s="26">
        <v>1404</v>
      </c>
      <c r="E11" s="26">
        <v>1337</v>
      </c>
      <c r="F11" s="26">
        <v>1223</v>
      </c>
      <c r="G11" s="26">
        <v>1078</v>
      </c>
      <c r="H11" s="55">
        <f t="shared" si="5"/>
        <v>-145</v>
      </c>
      <c r="I11" s="18">
        <f t="shared" si="6"/>
        <v>-0.11856091578086672</v>
      </c>
    </row>
    <row r="12" spans="1:12" ht="15" customHeight="1">
      <c r="A12" s="412">
        <v>2</v>
      </c>
      <c r="B12" s="73" t="s">
        <v>123</v>
      </c>
      <c r="C12" s="26">
        <v>1691</v>
      </c>
      <c r="D12" s="26">
        <v>1707</v>
      </c>
      <c r="E12" s="26">
        <v>1580</v>
      </c>
      <c r="F12" s="26">
        <v>1355</v>
      </c>
      <c r="G12" s="26">
        <v>1135</v>
      </c>
      <c r="H12" s="55">
        <f t="shared" si="5"/>
        <v>-220</v>
      </c>
      <c r="I12" s="18">
        <f t="shared" si="6"/>
        <v>-0.16236162361623616</v>
      </c>
    </row>
    <row r="13" spans="1:12" ht="15" customHeight="1">
      <c r="A13" s="412">
        <v>3</v>
      </c>
      <c r="B13" s="73" t="s">
        <v>125</v>
      </c>
      <c r="C13" s="26">
        <v>1309</v>
      </c>
      <c r="D13" s="26">
        <v>1289</v>
      </c>
      <c r="E13" s="26">
        <v>1236</v>
      </c>
      <c r="F13" s="26">
        <v>1012</v>
      </c>
      <c r="G13" s="26">
        <v>922</v>
      </c>
      <c r="H13" s="55">
        <f t="shared" si="5"/>
        <v>-90</v>
      </c>
      <c r="I13" s="18">
        <f t="shared" si="6"/>
        <v>-8.8932806324110672E-2</v>
      </c>
    </row>
    <row r="14" spans="1:12" ht="15" customHeight="1">
      <c r="A14" s="412">
        <v>4</v>
      </c>
      <c r="B14" s="73" t="s">
        <v>132</v>
      </c>
      <c r="C14" s="26">
        <v>2996</v>
      </c>
      <c r="D14" s="26">
        <v>2975</v>
      </c>
      <c r="E14" s="26">
        <v>2987</v>
      </c>
      <c r="F14" s="26">
        <v>2657</v>
      </c>
      <c r="G14" s="26">
        <v>2079</v>
      </c>
      <c r="H14" s="55">
        <f t="shared" si="5"/>
        <v>-578</v>
      </c>
      <c r="I14" s="18">
        <f t="shared" si="6"/>
        <v>-0.21753857734286788</v>
      </c>
    </row>
    <row r="15" spans="1:12" s="391" customFormat="1" ht="17.100000000000001" customHeight="1">
      <c r="A15" s="420" t="s">
        <v>1570</v>
      </c>
      <c r="B15" s="420"/>
      <c r="C15" s="250">
        <f>SUM(C16:C20)</f>
        <v>6374</v>
      </c>
      <c r="D15" s="250">
        <f t="shared" ref="D15:G15" si="8">SUM(D16:D20)</f>
        <v>6515</v>
      </c>
      <c r="E15" s="250">
        <f t="shared" si="8"/>
        <v>6148</v>
      </c>
      <c r="F15" s="250">
        <f t="shared" si="8"/>
        <v>5299</v>
      </c>
      <c r="G15" s="250">
        <f t="shared" si="8"/>
        <v>4430</v>
      </c>
      <c r="H15" s="251">
        <f t="shared" si="5"/>
        <v>-869</v>
      </c>
      <c r="I15" s="252">
        <f t="shared" si="6"/>
        <v>-0.16399320626533309</v>
      </c>
    </row>
    <row r="16" spans="1:12" ht="15" customHeight="1">
      <c r="A16" s="412">
        <v>1</v>
      </c>
      <c r="B16" s="73" t="s">
        <v>120</v>
      </c>
      <c r="C16" s="26">
        <v>1107</v>
      </c>
      <c r="D16" s="26">
        <v>1064</v>
      </c>
      <c r="E16" s="26">
        <v>901</v>
      </c>
      <c r="F16" s="26">
        <v>772</v>
      </c>
      <c r="G16" s="26">
        <v>596</v>
      </c>
      <c r="H16" s="55">
        <f t="shared" si="5"/>
        <v>-176</v>
      </c>
      <c r="I16" s="18">
        <f t="shared" si="6"/>
        <v>-0.22797927461139897</v>
      </c>
    </row>
    <row r="17" spans="1:9" ht="15" customHeight="1">
      <c r="A17" s="412">
        <v>2</v>
      </c>
      <c r="B17" s="73" t="s">
        <v>124</v>
      </c>
      <c r="C17" s="26">
        <v>1123</v>
      </c>
      <c r="D17" s="26">
        <v>1196</v>
      </c>
      <c r="E17" s="26">
        <v>1100</v>
      </c>
      <c r="F17" s="26">
        <v>969</v>
      </c>
      <c r="G17" s="26">
        <v>804</v>
      </c>
      <c r="H17" s="55">
        <f t="shared" si="5"/>
        <v>-165</v>
      </c>
      <c r="I17" s="18">
        <f t="shared" si="6"/>
        <v>-0.17027863777089783</v>
      </c>
    </row>
    <row r="18" spans="1:9" ht="15" customHeight="1">
      <c r="A18" s="412">
        <v>3</v>
      </c>
      <c r="B18" s="73" t="s">
        <v>126</v>
      </c>
      <c r="C18" s="26">
        <v>1755</v>
      </c>
      <c r="D18" s="26">
        <v>1798</v>
      </c>
      <c r="E18" s="26">
        <v>1632</v>
      </c>
      <c r="F18" s="26">
        <v>1567</v>
      </c>
      <c r="G18" s="26">
        <v>1380</v>
      </c>
      <c r="H18" s="55">
        <f t="shared" si="5"/>
        <v>-187</v>
      </c>
      <c r="I18" s="18">
        <f t="shared" si="6"/>
        <v>-0.11933631142310147</v>
      </c>
    </row>
    <row r="19" spans="1:9" ht="15" customHeight="1">
      <c r="A19" s="412">
        <v>4</v>
      </c>
      <c r="B19" s="73" t="s">
        <v>127</v>
      </c>
      <c r="C19" s="26">
        <v>1573</v>
      </c>
      <c r="D19" s="26">
        <v>1566</v>
      </c>
      <c r="E19" s="26">
        <v>1603</v>
      </c>
      <c r="F19" s="26">
        <v>1293</v>
      </c>
      <c r="G19" s="26">
        <v>1073</v>
      </c>
      <c r="H19" s="55">
        <f t="shared" si="5"/>
        <v>-220</v>
      </c>
      <c r="I19" s="18">
        <f t="shared" si="6"/>
        <v>-0.17014694508894046</v>
      </c>
    </row>
    <row r="20" spans="1:9" ht="15" customHeight="1">
      <c r="A20" s="412">
        <v>5</v>
      </c>
      <c r="B20" s="73" t="s">
        <v>130</v>
      </c>
      <c r="C20" s="26">
        <v>816</v>
      </c>
      <c r="D20" s="26">
        <v>891</v>
      </c>
      <c r="E20" s="26">
        <v>912</v>
      </c>
      <c r="F20" s="26">
        <v>698</v>
      </c>
      <c r="G20" s="26">
        <v>577</v>
      </c>
      <c r="H20" s="55">
        <f t="shared" si="5"/>
        <v>-121</v>
      </c>
      <c r="I20" s="18">
        <f t="shared" si="6"/>
        <v>-0.17335243553008595</v>
      </c>
    </row>
    <row r="21" spans="1:9" s="391" customFormat="1" ht="17.100000000000001" customHeight="1">
      <c r="A21" s="381" t="s">
        <v>1571</v>
      </c>
      <c r="B21" s="381"/>
      <c r="C21" s="240">
        <f>SUM(C22+C28+C35+C44+C49+C56)</f>
        <v>42742</v>
      </c>
      <c r="D21" s="240">
        <f t="shared" ref="D21:G21" si="9">SUM(D22+D28+D35+D44+D49+D56)</f>
        <v>44237</v>
      </c>
      <c r="E21" s="240">
        <f t="shared" si="9"/>
        <v>46580</v>
      </c>
      <c r="F21" s="240">
        <f t="shared" si="9"/>
        <v>40979</v>
      </c>
      <c r="G21" s="240">
        <f t="shared" si="9"/>
        <v>34892</v>
      </c>
      <c r="H21" s="241">
        <f t="shared" si="5"/>
        <v>-6087</v>
      </c>
      <c r="I21" s="41">
        <f t="shared" si="6"/>
        <v>-0.14853949583933235</v>
      </c>
    </row>
    <row r="22" spans="1:9" s="391" customFormat="1" ht="17.100000000000001" customHeight="1">
      <c r="A22" s="420" t="s">
        <v>1572</v>
      </c>
      <c r="B22" s="420"/>
      <c r="C22" s="250">
        <f>SUM(C23:C27)</f>
        <v>6805</v>
      </c>
      <c r="D22" s="250">
        <f t="shared" ref="D22:G22" si="10">SUM(D23:D27)</f>
        <v>7223</v>
      </c>
      <c r="E22" s="250">
        <f t="shared" si="10"/>
        <v>7333</v>
      </c>
      <c r="F22" s="250">
        <f t="shared" si="10"/>
        <v>6984</v>
      </c>
      <c r="G22" s="250">
        <f t="shared" si="10"/>
        <v>5893</v>
      </c>
      <c r="H22" s="251">
        <f t="shared" si="5"/>
        <v>-1091</v>
      </c>
      <c r="I22" s="252">
        <f t="shared" si="6"/>
        <v>-0.15621420389461627</v>
      </c>
    </row>
    <row r="23" spans="1:9" ht="15" customHeight="1">
      <c r="A23" s="412">
        <v>1</v>
      </c>
      <c r="B23" s="73" t="s">
        <v>91</v>
      </c>
      <c r="C23" s="26">
        <v>1861</v>
      </c>
      <c r="D23" s="26">
        <v>1970</v>
      </c>
      <c r="E23" s="26">
        <v>1982</v>
      </c>
      <c r="F23" s="26">
        <v>1890</v>
      </c>
      <c r="G23" s="26">
        <v>1582</v>
      </c>
      <c r="H23" s="55">
        <f t="shared" si="5"/>
        <v>-308</v>
      </c>
      <c r="I23" s="18">
        <f t="shared" si="6"/>
        <v>-0.16296296296296298</v>
      </c>
    </row>
    <row r="24" spans="1:9" ht="15" customHeight="1">
      <c r="A24" s="412">
        <v>2</v>
      </c>
      <c r="B24" s="73" t="s">
        <v>92</v>
      </c>
      <c r="C24" s="26">
        <v>1455</v>
      </c>
      <c r="D24" s="26">
        <v>1371</v>
      </c>
      <c r="E24" s="26">
        <v>1536</v>
      </c>
      <c r="F24" s="26">
        <v>1351</v>
      </c>
      <c r="G24" s="26">
        <v>1150</v>
      </c>
      <c r="H24" s="55">
        <f t="shared" si="5"/>
        <v>-201</v>
      </c>
      <c r="I24" s="18">
        <f t="shared" si="6"/>
        <v>-0.14877868245743894</v>
      </c>
    </row>
    <row r="25" spans="1:9" ht="15" customHeight="1">
      <c r="A25" s="412">
        <v>3</v>
      </c>
      <c r="B25" s="73" t="s">
        <v>93</v>
      </c>
      <c r="C25" s="26">
        <v>1741</v>
      </c>
      <c r="D25" s="26">
        <v>1846</v>
      </c>
      <c r="E25" s="26">
        <v>1723</v>
      </c>
      <c r="F25" s="26">
        <v>1615</v>
      </c>
      <c r="G25" s="26">
        <v>1355</v>
      </c>
      <c r="H25" s="55">
        <f t="shared" si="5"/>
        <v>-260</v>
      </c>
      <c r="I25" s="18">
        <f t="shared" si="6"/>
        <v>-0.1609907120743034</v>
      </c>
    </row>
    <row r="26" spans="1:9" ht="15" customHeight="1">
      <c r="A26" s="412">
        <v>4</v>
      </c>
      <c r="B26" s="73" t="s">
        <v>128</v>
      </c>
      <c r="C26" s="26">
        <v>898</v>
      </c>
      <c r="D26" s="26">
        <v>1197</v>
      </c>
      <c r="E26" s="26">
        <v>1093</v>
      </c>
      <c r="F26" s="26">
        <v>1115</v>
      </c>
      <c r="G26" s="26">
        <v>960</v>
      </c>
      <c r="H26" s="55">
        <f t="shared" si="5"/>
        <v>-155</v>
      </c>
      <c r="I26" s="18">
        <f t="shared" si="6"/>
        <v>-0.13901345291479822</v>
      </c>
    </row>
    <row r="27" spans="1:9" ht="15" customHeight="1">
      <c r="A27" s="412">
        <v>5</v>
      </c>
      <c r="B27" s="73" t="s">
        <v>94</v>
      </c>
      <c r="C27" s="26">
        <v>850</v>
      </c>
      <c r="D27" s="26">
        <v>839</v>
      </c>
      <c r="E27" s="26">
        <v>999</v>
      </c>
      <c r="F27" s="26">
        <v>1013</v>
      </c>
      <c r="G27" s="26">
        <v>846</v>
      </c>
      <c r="H27" s="55">
        <f t="shared" si="5"/>
        <v>-167</v>
      </c>
      <c r="I27" s="18">
        <f t="shared" si="6"/>
        <v>-0.16485686080947681</v>
      </c>
    </row>
    <row r="28" spans="1:9" ht="17.100000000000001" customHeight="1">
      <c r="A28" s="420" t="s">
        <v>1558</v>
      </c>
      <c r="B28" s="420"/>
      <c r="C28" s="250">
        <f>SUM(C29:C34)</f>
        <v>6182</v>
      </c>
      <c r="D28" s="250">
        <f t="shared" ref="D28:G28" si="11">SUM(D29:D34)</f>
        <v>6300</v>
      </c>
      <c r="E28" s="250">
        <f t="shared" si="11"/>
        <v>6928</v>
      </c>
      <c r="F28" s="250">
        <f t="shared" si="11"/>
        <v>6035</v>
      </c>
      <c r="G28" s="250">
        <f t="shared" si="11"/>
        <v>5101</v>
      </c>
      <c r="H28" s="251">
        <f t="shared" si="5"/>
        <v>-934</v>
      </c>
      <c r="I28" s="252">
        <f t="shared" si="6"/>
        <v>-0.1547638773819387</v>
      </c>
    </row>
    <row r="29" spans="1:9" ht="15" customHeight="1">
      <c r="A29" s="412">
        <v>1</v>
      </c>
      <c r="B29" s="73" t="s">
        <v>95</v>
      </c>
      <c r="C29" s="26">
        <v>781</v>
      </c>
      <c r="D29" s="26">
        <v>895</v>
      </c>
      <c r="E29" s="26">
        <v>1030</v>
      </c>
      <c r="F29" s="26">
        <v>812</v>
      </c>
      <c r="G29" s="26">
        <v>791</v>
      </c>
      <c r="H29" s="55">
        <f t="shared" si="5"/>
        <v>-21</v>
      </c>
      <c r="I29" s="18">
        <f t="shared" si="6"/>
        <v>-2.5862068965517241E-2</v>
      </c>
    </row>
    <row r="30" spans="1:9" ht="15" customHeight="1">
      <c r="A30" s="412">
        <v>2</v>
      </c>
      <c r="B30" s="77" t="s">
        <v>96</v>
      </c>
      <c r="C30" s="26">
        <v>1374</v>
      </c>
      <c r="D30" s="26">
        <v>1373</v>
      </c>
      <c r="E30" s="26">
        <v>1579</v>
      </c>
      <c r="F30" s="26">
        <v>1403</v>
      </c>
      <c r="G30" s="26">
        <v>1137</v>
      </c>
      <c r="H30" s="55">
        <f t="shared" si="5"/>
        <v>-266</v>
      </c>
      <c r="I30" s="18">
        <f t="shared" si="6"/>
        <v>-0.18959372772630079</v>
      </c>
    </row>
    <row r="31" spans="1:9" ht="15" customHeight="1">
      <c r="A31" s="412">
        <v>3</v>
      </c>
      <c r="B31" s="73" t="s">
        <v>98</v>
      </c>
      <c r="C31" s="26">
        <v>1030</v>
      </c>
      <c r="D31" s="26">
        <v>903</v>
      </c>
      <c r="E31" s="26">
        <v>1066</v>
      </c>
      <c r="F31" s="26">
        <v>1053</v>
      </c>
      <c r="G31" s="26">
        <v>817</v>
      </c>
      <c r="H31" s="55">
        <f t="shared" si="5"/>
        <v>-236</v>
      </c>
      <c r="I31" s="18">
        <f t="shared" si="6"/>
        <v>-0.22412155745489079</v>
      </c>
    </row>
    <row r="32" spans="1:9" ht="15" customHeight="1">
      <c r="A32" s="412">
        <v>4</v>
      </c>
      <c r="B32" s="73" t="s">
        <v>99</v>
      </c>
      <c r="C32" s="26">
        <v>855</v>
      </c>
      <c r="D32" s="26">
        <v>918</v>
      </c>
      <c r="E32" s="26">
        <v>929</v>
      </c>
      <c r="F32" s="26">
        <v>869</v>
      </c>
      <c r="G32" s="26">
        <v>674</v>
      </c>
      <c r="H32" s="55">
        <f t="shared" si="5"/>
        <v>-195</v>
      </c>
      <c r="I32" s="18">
        <f t="shared" si="6"/>
        <v>-0.2243958573072497</v>
      </c>
    </row>
    <row r="33" spans="1:9" ht="15" customHeight="1">
      <c r="A33" s="412">
        <v>5</v>
      </c>
      <c r="B33" s="73" t="s">
        <v>133</v>
      </c>
      <c r="C33" s="26">
        <v>1083</v>
      </c>
      <c r="D33" s="26">
        <v>1188</v>
      </c>
      <c r="E33" s="26">
        <v>1240</v>
      </c>
      <c r="F33" s="26">
        <v>971</v>
      </c>
      <c r="G33" s="26">
        <v>856</v>
      </c>
      <c r="H33" s="55">
        <f t="shared" si="5"/>
        <v>-115</v>
      </c>
      <c r="I33" s="18">
        <f t="shared" si="6"/>
        <v>-0.11843460350154481</v>
      </c>
    </row>
    <row r="34" spans="1:9" s="21" customFormat="1" ht="15" customHeight="1">
      <c r="A34" s="412">
        <v>6</v>
      </c>
      <c r="B34" s="75" t="s">
        <v>97</v>
      </c>
      <c r="C34" s="38">
        <v>1059</v>
      </c>
      <c r="D34" s="38">
        <v>1023</v>
      </c>
      <c r="E34" s="38">
        <v>1084</v>
      </c>
      <c r="F34" s="38">
        <v>927</v>
      </c>
      <c r="G34" s="38">
        <v>826</v>
      </c>
      <c r="H34" s="55">
        <f t="shared" si="5"/>
        <v>-101</v>
      </c>
      <c r="I34" s="18">
        <f t="shared" si="6"/>
        <v>-0.10895361380798274</v>
      </c>
    </row>
    <row r="35" spans="1:9" ht="17.100000000000001" customHeight="1">
      <c r="A35" s="420" t="s">
        <v>1559</v>
      </c>
      <c r="B35" s="420"/>
      <c r="C35" s="250">
        <f>SUM(C36:C43)</f>
        <v>13169</v>
      </c>
      <c r="D35" s="250">
        <f t="shared" ref="D35:G35" si="12">SUM(D36:D43)</f>
        <v>13430</v>
      </c>
      <c r="E35" s="250">
        <f t="shared" si="12"/>
        <v>13898</v>
      </c>
      <c r="F35" s="250">
        <f t="shared" si="12"/>
        <v>12960</v>
      </c>
      <c r="G35" s="250">
        <f t="shared" si="12"/>
        <v>11402</v>
      </c>
      <c r="H35" s="251">
        <f t="shared" si="5"/>
        <v>-1558</v>
      </c>
      <c r="I35" s="252">
        <f t="shared" si="6"/>
        <v>-0.12021604938271604</v>
      </c>
    </row>
    <row r="36" spans="1:9" ht="15" customHeight="1">
      <c r="A36" s="412">
        <v>1</v>
      </c>
      <c r="B36" s="73" t="s">
        <v>104</v>
      </c>
      <c r="C36" s="26">
        <v>499</v>
      </c>
      <c r="D36" s="26">
        <v>483</v>
      </c>
      <c r="E36" s="26">
        <v>569</v>
      </c>
      <c r="F36" s="26">
        <v>425</v>
      </c>
      <c r="G36" s="26">
        <v>366</v>
      </c>
      <c r="H36" s="55">
        <f t="shared" si="5"/>
        <v>-59</v>
      </c>
      <c r="I36" s="18">
        <f t="shared" si="6"/>
        <v>-0.13882352941176471</v>
      </c>
    </row>
    <row r="37" spans="1:9" ht="15" customHeight="1">
      <c r="A37" s="412">
        <v>2</v>
      </c>
      <c r="B37" s="73" t="s">
        <v>105</v>
      </c>
      <c r="C37" s="26">
        <v>1143</v>
      </c>
      <c r="D37" s="26">
        <v>1167</v>
      </c>
      <c r="E37" s="26">
        <v>1110</v>
      </c>
      <c r="F37" s="26">
        <v>969</v>
      </c>
      <c r="G37" s="26">
        <v>917</v>
      </c>
      <c r="H37" s="55">
        <f t="shared" si="5"/>
        <v>-52</v>
      </c>
      <c r="I37" s="18">
        <f t="shared" si="6"/>
        <v>-5.3663570691434466E-2</v>
      </c>
    </row>
    <row r="38" spans="1:9" ht="15" customHeight="1">
      <c r="A38" s="412">
        <v>3</v>
      </c>
      <c r="B38" s="73" t="s">
        <v>106</v>
      </c>
      <c r="C38" s="26">
        <v>541</v>
      </c>
      <c r="D38" s="26">
        <v>727</v>
      </c>
      <c r="E38" s="26">
        <v>791</v>
      </c>
      <c r="F38" s="26">
        <v>740</v>
      </c>
      <c r="G38" s="26">
        <v>618</v>
      </c>
      <c r="H38" s="55">
        <f t="shared" si="5"/>
        <v>-122</v>
      </c>
      <c r="I38" s="18">
        <f t="shared" si="6"/>
        <v>-0.16486486486486487</v>
      </c>
    </row>
    <row r="39" spans="1:9" ht="15" customHeight="1">
      <c r="A39" s="412">
        <v>4</v>
      </c>
      <c r="B39" s="73" t="s">
        <v>137</v>
      </c>
      <c r="C39" s="26">
        <v>1167</v>
      </c>
      <c r="D39" s="26">
        <v>1132</v>
      </c>
      <c r="E39" s="26">
        <v>1358</v>
      </c>
      <c r="F39" s="26">
        <v>1368</v>
      </c>
      <c r="G39" s="26">
        <v>1038</v>
      </c>
      <c r="H39" s="55">
        <f t="shared" si="5"/>
        <v>-330</v>
      </c>
      <c r="I39" s="18">
        <f t="shared" si="6"/>
        <v>-0.2412280701754386</v>
      </c>
    </row>
    <row r="40" spans="1:9" ht="15" customHeight="1">
      <c r="A40" s="412">
        <v>5</v>
      </c>
      <c r="B40" s="77" t="s">
        <v>108</v>
      </c>
      <c r="C40" s="26">
        <v>3642</v>
      </c>
      <c r="D40" s="26">
        <v>3599</v>
      </c>
      <c r="E40" s="26">
        <v>3641</v>
      </c>
      <c r="F40" s="26">
        <v>3532</v>
      </c>
      <c r="G40" s="26">
        <v>3092</v>
      </c>
      <c r="H40" s="55">
        <f t="shared" si="5"/>
        <v>-440</v>
      </c>
      <c r="I40" s="18">
        <f t="shared" si="6"/>
        <v>-0.1245753114382786</v>
      </c>
    </row>
    <row r="41" spans="1:9" ht="15" customHeight="1">
      <c r="A41" s="412">
        <v>6</v>
      </c>
      <c r="B41" s="73" t="s">
        <v>110</v>
      </c>
      <c r="C41" s="26">
        <v>1108</v>
      </c>
      <c r="D41" s="26">
        <v>1232</v>
      </c>
      <c r="E41" s="26">
        <v>1434</v>
      </c>
      <c r="F41" s="26">
        <v>1296</v>
      </c>
      <c r="G41" s="26">
        <v>1290</v>
      </c>
      <c r="H41" s="55">
        <f t="shared" si="5"/>
        <v>-6</v>
      </c>
      <c r="I41" s="18">
        <f t="shared" si="6"/>
        <v>-4.6296296296296294E-3</v>
      </c>
    </row>
    <row r="42" spans="1:9" ht="15" customHeight="1">
      <c r="A42" s="412">
        <v>7</v>
      </c>
      <c r="B42" s="73" t="s">
        <v>114</v>
      </c>
      <c r="C42" s="26">
        <v>694</v>
      </c>
      <c r="D42" s="26">
        <v>801</v>
      </c>
      <c r="E42" s="26">
        <v>913</v>
      </c>
      <c r="F42" s="26">
        <v>837</v>
      </c>
      <c r="G42" s="26">
        <v>617</v>
      </c>
      <c r="H42" s="55">
        <f t="shared" si="5"/>
        <v>-220</v>
      </c>
      <c r="I42" s="18">
        <f t="shared" si="6"/>
        <v>-0.26284348864994028</v>
      </c>
    </row>
    <row r="43" spans="1:9" s="21" customFormat="1" ht="15" customHeight="1">
      <c r="A43" s="412">
        <v>8</v>
      </c>
      <c r="B43" s="75" t="s">
        <v>138</v>
      </c>
      <c r="C43" s="38">
        <v>4375</v>
      </c>
      <c r="D43" s="38">
        <v>4289</v>
      </c>
      <c r="E43" s="38">
        <v>4082</v>
      </c>
      <c r="F43" s="38">
        <v>3793</v>
      </c>
      <c r="G43" s="38">
        <v>3464</v>
      </c>
      <c r="H43" s="55">
        <f t="shared" si="5"/>
        <v>-329</v>
      </c>
      <c r="I43" s="18">
        <f t="shared" si="6"/>
        <v>-8.6738729238070134E-2</v>
      </c>
    </row>
    <row r="44" spans="1:9" s="391" customFormat="1" ht="17.100000000000001" customHeight="1">
      <c r="A44" s="420" t="s">
        <v>1566</v>
      </c>
      <c r="B44" s="420"/>
      <c r="C44" s="250">
        <f>SUM(C45:C48)</f>
        <v>6963</v>
      </c>
      <c r="D44" s="250">
        <f t="shared" ref="D44:G44" si="13">SUM(D45:D48)</f>
        <v>7215</v>
      </c>
      <c r="E44" s="250">
        <f t="shared" si="13"/>
        <v>7242</v>
      </c>
      <c r="F44" s="250">
        <f t="shared" si="13"/>
        <v>6494</v>
      </c>
      <c r="G44" s="250">
        <f t="shared" si="13"/>
        <v>5257</v>
      </c>
      <c r="H44" s="251">
        <f t="shared" si="5"/>
        <v>-1237</v>
      </c>
      <c r="I44" s="252">
        <f t="shared" si="6"/>
        <v>-0.19048352325223283</v>
      </c>
    </row>
    <row r="45" spans="1:9" ht="15" customHeight="1">
      <c r="A45" s="412">
        <v>1</v>
      </c>
      <c r="B45" s="73" t="s">
        <v>100</v>
      </c>
      <c r="C45" s="26">
        <v>1207</v>
      </c>
      <c r="D45" s="26">
        <v>1235</v>
      </c>
      <c r="E45" s="26">
        <v>1184</v>
      </c>
      <c r="F45" s="26">
        <v>1066</v>
      </c>
      <c r="G45" s="26">
        <v>982</v>
      </c>
      <c r="H45" s="55">
        <f t="shared" si="5"/>
        <v>-84</v>
      </c>
      <c r="I45" s="18">
        <f t="shared" si="6"/>
        <v>-7.879924953095685E-2</v>
      </c>
    </row>
    <row r="46" spans="1:9" ht="15" customHeight="1">
      <c r="A46" s="412">
        <v>2</v>
      </c>
      <c r="B46" s="77" t="s">
        <v>101</v>
      </c>
      <c r="C46" s="26">
        <v>2298</v>
      </c>
      <c r="D46" s="26">
        <v>2382</v>
      </c>
      <c r="E46" s="26">
        <v>2462</v>
      </c>
      <c r="F46" s="26">
        <v>2277</v>
      </c>
      <c r="G46" s="26">
        <v>1632</v>
      </c>
      <c r="H46" s="55">
        <f t="shared" si="5"/>
        <v>-645</v>
      </c>
      <c r="I46" s="18">
        <f t="shared" si="6"/>
        <v>-0.28326745718050067</v>
      </c>
    </row>
    <row r="47" spans="1:9" ht="15" customHeight="1">
      <c r="A47" s="412">
        <v>3</v>
      </c>
      <c r="B47" s="73" t="s">
        <v>103</v>
      </c>
      <c r="C47" s="26">
        <v>1161</v>
      </c>
      <c r="D47" s="26">
        <v>1332</v>
      </c>
      <c r="E47" s="26">
        <v>1363</v>
      </c>
      <c r="F47" s="26">
        <v>1196</v>
      </c>
      <c r="G47" s="26">
        <v>999</v>
      </c>
      <c r="H47" s="55">
        <f t="shared" si="5"/>
        <v>-197</v>
      </c>
      <c r="I47" s="18">
        <f t="shared" si="6"/>
        <v>-0.16471571906354515</v>
      </c>
    </row>
    <row r="48" spans="1:9" s="21" customFormat="1" ht="15" customHeight="1">
      <c r="A48" s="412">
        <v>4</v>
      </c>
      <c r="B48" s="75" t="s">
        <v>102</v>
      </c>
      <c r="C48" s="38">
        <v>2297</v>
      </c>
      <c r="D48" s="38">
        <v>2266</v>
      </c>
      <c r="E48" s="38">
        <v>2233</v>
      </c>
      <c r="F48" s="38">
        <v>1955</v>
      </c>
      <c r="G48" s="38">
        <v>1644</v>
      </c>
      <c r="H48" s="55">
        <f t="shared" si="5"/>
        <v>-311</v>
      </c>
      <c r="I48" s="18">
        <f t="shared" si="6"/>
        <v>-0.15907928388746803</v>
      </c>
    </row>
    <row r="49" spans="1:9" ht="17.100000000000001" customHeight="1">
      <c r="A49" s="420" t="s">
        <v>1560</v>
      </c>
      <c r="B49" s="420"/>
      <c r="C49" s="254">
        <f>SUM(C50:C55)</f>
        <v>6234</v>
      </c>
      <c r="D49" s="254">
        <f t="shared" ref="D49:G49" si="14">SUM(D50:D55)</f>
        <v>6552</v>
      </c>
      <c r="E49" s="254">
        <f t="shared" si="14"/>
        <v>6771</v>
      </c>
      <c r="F49" s="254">
        <f t="shared" si="14"/>
        <v>5659</v>
      </c>
      <c r="G49" s="254">
        <f t="shared" si="14"/>
        <v>4886</v>
      </c>
      <c r="H49" s="251">
        <f t="shared" si="5"/>
        <v>-773</v>
      </c>
      <c r="I49" s="252">
        <f t="shared" si="6"/>
        <v>-0.13659657183247922</v>
      </c>
    </row>
    <row r="50" spans="1:9" ht="15" customHeight="1">
      <c r="A50" s="342">
        <v>1</v>
      </c>
      <c r="B50" s="73" t="s">
        <v>119</v>
      </c>
      <c r="C50" s="26">
        <v>1520</v>
      </c>
      <c r="D50" s="26">
        <v>1583</v>
      </c>
      <c r="E50" s="26">
        <v>1825</v>
      </c>
      <c r="F50" s="26">
        <v>1480</v>
      </c>
      <c r="G50" s="26">
        <v>1263</v>
      </c>
      <c r="H50" s="55">
        <f t="shared" si="5"/>
        <v>-217</v>
      </c>
      <c r="I50" s="18">
        <f t="shared" si="6"/>
        <v>-0.14662162162162162</v>
      </c>
    </row>
    <row r="51" spans="1:9" ht="15" customHeight="1">
      <c r="A51" s="412">
        <v>2</v>
      </c>
      <c r="B51" s="73" t="s">
        <v>139</v>
      </c>
      <c r="C51" s="26">
        <v>472</v>
      </c>
      <c r="D51" s="26">
        <v>622</v>
      </c>
      <c r="E51" s="26">
        <v>579</v>
      </c>
      <c r="F51" s="26">
        <v>512</v>
      </c>
      <c r="G51" s="26">
        <v>404</v>
      </c>
      <c r="H51" s="55">
        <f t="shared" si="5"/>
        <v>-108</v>
      </c>
      <c r="I51" s="18">
        <f t="shared" si="6"/>
        <v>-0.2109375</v>
      </c>
    </row>
    <row r="52" spans="1:9" ht="15" customHeight="1">
      <c r="A52" s="412">
        <v>3</v>
      </c>
      <c r="B52" s="77" t="s">
        <v>116</v>
      </c>
      <c r="C52" s="26">
        <v>1170</v>
      </c>
      <c r="D52" s="26">
        <v>1155</v>
      </c>
      <c r="E52" s="26">
        <v>1240</v>
      </c>
      <c r="F52" s="26">
        <v>943</v>
      </c>
      <c r="G52" s="26">
        <v>863</v>
      </c>
      <c r="H52" s="55">
        <f t="shared" si="5"/>
        <v>-80</v>
      </c>
      <c r="I52" s="18">
        <f t="shared" si="6"/>
        <v>-8.4835630965005307E-2</v>
      </c>
    </row>
    <row r="53" spans="1:9" ht="15" customHeight="1">
      <c r="A53" s="342">
        <v>4</v>
      </c>
      <c r="B53" s="73" t="s">
        <v>118</v>
      </c>
      <c r="C53" s="26">
        <v>759</v>
      </c>
      <c r="D53" s="26">
        <v>919</v>
      </c>
      <c r="E53" s="26">
        <v>912</v>
      </c>
      <c r="F53" s="26">
        <v>850</v>
      </c>
      <c r="G53" s="26">
        <v>769</v>
      </c>
      <c r="H53" s="55">
        <f t="shared" si="5"/>
        <v>-81</v>
      </c>
      <c r="I53" s="18">
        <f t="shared" si="6"/>
        <v>-9.5294117647058821E-2</v>
      </c>
    </row>
    <row r="54" spans="1:9" ht="15" customHeight="1">
      <c r="A54" s="412">
        <v>5</v>
      </c>
      <c r="B54" s="73" t="s">
        <v>131</v>
      </c>
      <c r="C54" s="26">
        <v>1076</v>
      </c>
      <c r="D54" s="26">
        <v>1091</v>
      </c>
      <c r="E54" s="26">
        <v>1067</v>
      </c>
      <c r="F54" s="26">
        <v>902</v>
      </c>
      <c r="G54" s="26">
        <v>745</v>
      </c>
      <c r="H54" s="55">
        <f t="shared" si="5"/>
        <v>-157</v>
      </c>
      <c r="I54" s="18">
        <f t="shared" si="6"/>
        <v>-0.17405764966740578</v>
      </c>
    </row>
    <row r="55" spans="1:9" s="21" customFormat="1" ht="15" customHeight="1">
      <c r="A55" s="412">
        <v>6</v>
      </c>
      <c r="B55" s="75" t="s">
        <v>140</v>
      </c>
      <c r="C55" s="38">
        <v>1237</v>
      </c>
      <c r="D55" s="38">
        <v>1182</v>
      </c>
      <c r="E55" s="38">
        <v>1148</v>
      </c>
      <c r="F55" s="38">
        <v>972</v>
      </c>
      <c r="G55" s="38">
        <v>842</v>
      </c>
      <c r="H55" s="55">
        <f t="shared" si="5"/>
        <v>-130</v>
      </c>
      <c r="I55" s="18">
        <f t="shared" si="6"/>
        <v>-0.13374485596707819</v>
      </c>
    </row>
    <row r="56" spans="1:9" ht="17.100000000000001" customHeight="1">
      <c r="A56" s="420" t="s">
        <v>1561</v>
      </c>
      <c r="B56" s="420"/>
      <c r="C56" s="254">
        <f>SUM(C57:C59)</f>
        <v>3389</v>
      </c>
      <c r="D56" s="254">
        <f t="shared" ref="D56:G56" si="15">SUM(D57:D59)</f>
        <v>3517</v>
      </c>
      <c r="E56" s="254">
        <f t="shared" si="15"/>
        <v>4408</v>
      </c>
      <c r="F56" s="254">
        <f t="shared" si="15"/>
        <v>2847</v>
      </c>
      <c r="G56" s="254">
        <f t="shared" si="15"/>
        <v>2353</v>
      </c>
      <c r="H56" s="251">
        <f t="shared" si="5"/>
        <v>-494</v>
      </c>
      <c r="I56" s="252">
        <f t="shared" si="6"/>
        <v>-0.17351598173515981</v>
      </c>
    </row>
    <row r="57" spans="1:9" ht="15" customHeight="1">
      <c r="A57" s="412">
        <v>1</v>
      </c>
      <c r="B57" s="73" t="s">
        <v>121</v>
      </c>
      <c r="C57" s="26">
        <v>956</v>
      </c>
      <c r="D57" s="26">
        <v>1096</v>
      </c>
      <c r="E57" s="26">
        <v>1003</v>
      </c>
      <c r="F57" s="26">
        <v>805</v>
      </c>
      <c r="G57" s="26">
        <v>562</v>
      </c>
      <c r="H57" s="55">
        <f t="shared" si="5"/>
        <v>-243</v>
      </c>
      <c r="I57" s="18">
        <f t="shared" si="6"/>
        <v>-0.30186335403726711</v>
      </c>
    </row>
    <row r="58" spans="1:9" ht="15" customHeight="1">
      <c r="A58" s="412">
        <v>2</v>
      </c>
      <c r="B58" s="73" t="s">
        <v>129</v>
      </c>
      <c r="C58" s="26">
        <v>1056</v>
      </c>
      <c r="D58" s="26">
        <v>1115</v>
      </c>
      <c r="E58" s="26">
        <v>1126</v>
      </c>
      <c r="F58" s="26">
        <v>970</v>
      </c>
      <c r="G58" s="26">
        <v>838</v>
      </c>
      <c r="H58" s="55">
        <f t="shared" si="5"/>
        <v>-132</v>
      </c>
      <c r="I58" s="18">
        <f t="shared" si="6"/>
        <v>-0.13608247422680411</v>
      </c>
    </row>
    <row r="59" spans="1:9" ht="15" customHeight="1">
      <c r="A59" s="412">
        <v>3</v>
      </c>
      <c r="B59" s="73" t="s">
        <v>134</v>
      </c>
      <c r="C59" s="26">
        <v>1377</v>
      </c>
      <c r="D59" s="26">
        <v>1306</v>
      </c>
      <c r="E59" s="26">
        <v>2279</v>
      </c>
      <c r="F59" s="26">
        <v>1072</v>
      </c>
      <c r="G59" s="26">
        <v>953</v>
      </c>
      <c r="H59" s="55">
        <f t="shared" si="5"/>
        <v>-119</v>
      </c>
      <c r="I59" s="18">
        <f t="shared" si="6"/>
        <v>-0.11100746268656717</v>
      </c>
    </row>
    <row r="60" spans="1:9">
      <c r="B60" s="411"/>
      <c r="C60" s="36"/>
      <c r="D60" s="36"/>
      <c r="E60" s="36"/>
      <c r="F60" s="36"/>
      <c r="G60" s="36"/>
    </row>
  </sheetData>
  <mergeCells count="21">
    <mergeCell ref="A8:B8"/>
    <mergeCell ref="A10:B10"/>
    <mergeCell ref="A15:B15"/>
    <mergeCell ref="A22:B22"/>
    <mergeCell ref="A1:I1"/>
    <mergeCell ref="A2:I2"/>
    <mergeCell ref="F3:F4"/>
    <mergeCell ref="H3:I3"/>
    <mergeCell ref="D3:D4"/>
    <mergeCell ref="A6:B6"/>
    <mergeCell ref="A5:B5"/>
    <mergeCell ref="C3:C4"/>
    <mergeCell ref="G3:G4"/>
    <mergeCell ref="E3:E4"/>
    <mergeCell ref="A3:A4"/>
    <mergeCell ref="B3:B4"/>
    <mergeCell ref="A44:B44"/>
    <mergeCell ref="A28:B28"/>
    <mergeCell ref="A35:B35"/>
    <mergeCell ref="A49:B49"/>
    <mergeCell ref="A56:B56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88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opLeftCell="A10" zoomScaleNormal="100" workbookViewId="0">
      <selection activeCell="S16" sqref="S16"/>
    </sheetView>
  </sheetViews>
  <sheetFormatPr defaultRowHeight="12.75"/>
  <cols>
    <col min="1" max="1" width="3.5703125" style="389" customWidth="1"/>
    <col min="2" max="2" width="24.7109375" style="389" customWidth="1"/>
    <col min="3" max="8" width="10.7109375" style="389" customWidth="1"/>
    <col min="9" max="9" width="10.7109375" style="142" customWidth="1"/>
    <col min="10" max="16384" width="9.140625" style="389"/>
  </cols>
  <sheetData>
    <row r="1" spans="1:12" ht="15.75">
      <c r="A1" s="443" t="s">
        <v>51</v>
      </c>
      <c r="B1" s="443"/>
      <c r="C1" s="443"/>
      <c r="D1" s="443"/>
      <c r="E1" s="443"/>
      <c r="F1" s="443"/>
      <c r="G1" s="443"/>
      <c r="H1" s="443"/>
      <c r="I1" s="443"/>
      <c r="J1" s="179"/>
      <c r="K1" s="387"/>
      <c r="L1" s="182"/>
    </row>
    <row r="2" spans="1:12" ht="50.25" customHeight="1">
      <c r="A2" s="453" t="s">
        <v>168</v>
      </c>
      <c r="B2" s="452"/>
      <c r="C2" s="452"/>
      <c r="D2" s="452"/>
      <c r="E2" s="452"/>
      <c r="F2" s="452"/>
      <c r="G2" s="452"/>
      <c r="H2" s="452"/>
      <c r="I2" s="452"/>
      <c r="J2" s="179"/>
      <c r="K2" s="179"/>
      <c r="L2" s="179"/>
    </row>
    <row r="3" spans="1:12" ht="17.25" customHeight="1">
      <c r="A3" s="426" t="s">
        <v>85</v>
      </c>
      <c r="B3" s="427" t="s">
        <v>86</v>
      </c>
      <c r="C3" s="454" t="s">
        <v>176</v>
      </c>
      <c r="D3" s="454" t="s">
        <v>230</v>
      </c>
      <c r="E3" s="454" t="s">
        <v>523</v>
      </c>
      <c r="F3" s="454" t="s">
        <v>1417</v>
      </c>
      <c r="G3" s="454" t="s">
        <v>1470</v>
      </c>
      <c r="H3" s="447" t="s">
        <v>157</v>
      </c>
      <c r="I3" s="447"/>
    </row>
    <row r="4" spans="1:12" ht="57" customHeight="1">
      <c r="A4" s="426"/>
      <c r="B4" s="427"/>
      <c r="C4" s="454"/>
      <c r="D4" s="454"/>
      <c r="E4" s="454"/>
      <c r="F4" s="454"/>
      <c r="G4" s="454"/>
      <c r="H4" s="183" t="s">
        <v>1471</v>
      </c>
      <c r="I4" s="392" t="s">
        <v>1472</v>
      </c>
    </row>
    <row r="5" spans="1:12" ht="23.25" customHeight="1">
      <c r="A5" s="422" t="s">
        <v>67</v>
      </c>
      <c r="B5" s="422"/>
      <c r="C5" s="14">
        <v>343047</v>
      </c>
      <c r="D5" s="14">
        <v>306007</v>
      </c>
      <c r="E5" s="14">
        <v>238104</v>
      </c>
      <c r="F5" s="14">
        <v>210652</v>
      </c>
      <c r="G5" s="14">
        <v>174977</v>
      </c>
      <c r="H5" s="70">
        <f>G5-F5</f>
        <v>-35675</v>
      </c>
      <c r="I5" s="145">
        <f t="shared" ref="I5" si="0">H5/F5</f>
        <v>-0.16935514497844786</v>
      </c>
    </row>
    <row r="6" spans="1:12" s="10" customFormat="1" ht="29.25" customHeight="1">
      <c r="A6" s="423" t="s">
        <v>87</v>
      </c>
      <c r="B6" s="423"/>
      <c r="C6" s="245">
        <f>SUM(C7+C21)</f>
        <v>42416</v>
      </c>
      <c r="D6" s="245">
        <f t="shared" ref="D6:G6" si="1">SUM(D7+D21)</f>
        <v>39460</v>
      </c>
      <c r="E6" s="245">
        <f t="shared" si="1"/>
        <v>30247</v>
      </c>
      <c r="F6" s="245">
        <f t="shared" si="1"/>
        <v>28713</v>
      </c>
      <c r="G6" s="245">
        <f t="shared" si="1"/>
        <v>23922</v>
      </c>
      <c r="H6" s="262">
        <f t="shared" ref="H6:H8" si="2">G6-F6</f>
        <v>-4791</v>
      </c>
      <c r="I6" s="345">
        <f t="shared" ref="I6:I8" si="3">H6/F6</f>
        <v>-0.16685821753212832</v>
      </c>
    </row>
    <row r="7" spans="1:12" ht="14.1" customHeight="1">
      <c r="A7" s="381" t="s">
        <v>1568</v>
      </c>
      <c r="B7" s="381"/>
      <c r="C7" s="240">
        <f>SUM(C8+C10+C15)</f>
        <v>19875</v>
      </c>
      <c r="D7" s="240">
        <f t="shared" ref="D7:G7" si="4">SUM(D8+D10+D15)</f>
        <v>18277</v>
      </c>
      <c r="E7" s="240">
        <f t="shared" si="4"/>
        <v>14381</v>
      </c>
      <c r="F7" s="240">
        <f t="shared" si="4"/>
        <v>13736</v>
      </c>
      <c r="G7" s="240">
        <f t="shared" si="4"/>
        <v>11638</v>
      </c>
      <c r="H7" s="118">
        <f t="shared" si="2"/>
        <v>-2098</v>
      </c>
      <c r="I7" s="242">
        <f t="shared" si="3"/>
        <v>-0.15273733255678509</v>
      </c>
    </row>
    <row r="8" spans="1:12" ht="14.1" customHeight="1">
      <c r="A8" s="420" t="s">
        <v>1553</v>
      </c>
      <c r="B8" s="420"/>
      <c r="C8" s="250">
        <f>C9</f>
        <v>10737</v>
      </c>
      <c r="D8" s="250">
        <f t="shared" ref="D8:G8" si="5">D9</f>
        <v>10267</v>
      </c>
      <c r="E8" s="250">
        <f t="shared" si="5"/>
        <v>8089</v>
      </c>
      <c r="F8" s="250">
        <f t="shared" si="5"/>
        <v>7409</v>
      </c>
      <c r="G8" s="250">
        <f t="shared" si="5"/>
        <v>6435</v>
      </c>
      <c r="H8" s="254">
        <f t="shared" si="2"/>
        <v>-974</v>
      </c>
      <c r="I8" s="255">
        <f t="shared" si="3"/>
        <v>-0.13146173572681874</v>
      </c>
    </row>
    <row r="9" spans="1:12" s="21" customFormat="1" ht="15" customHeight="1">
      <c r="A9" s="390">
        <v>1</v>
      </c>
      <c r="B9" s="79" t="s">
        <v>79</v>
      </c>
      <c r="C9" s="38">
        <v>10737</v>
      </c>
      <c r="D9" s="38">
        <v>10267</v>
      </c>
      <c r="E9" s="38">
        <v>8089</v>
      </c>
      <c r="F9" s="38">
        <v>7409</v>
      </c>
      <c r="G9" s="38">
        <v>6435</v>
      </c>
      <c r="H9" s="76">
        <f t="shared" ref="H9:H59" si="6">G9-F9</f>
        <v>-974</v>
      </c>
      <c r="I9" s="27">
        <f t="shared" ref="I9:I59" si="7">H9/F9</f>
        <v>-0.13146173572681874</v>
      </c>
    </row>
    <row r="10" spans="1:12" s="391" customFormat="1" ht="14.1" customHeight="1">
      <c r="A10" s="420" t="s">
        <v>1569</v>
      </c>
      <c r="B10" s="420"/>
      <c r="C10" s="250">
        <f>SUM(C11:C14)</f>
        <v>5135</v>
      </c>
      <c r="D10" s="250">
        <f t="shared" ref="D10:G10" si="8">SUM(D11:D14)</f>
        <v>5009</v>
      </c>
      <c r="E10" s="250">
        <f t="shared" si="8"/>
        <v>3835</v>
      </c>
      <c r="F10" s="250">
        <f t="shared" si="8"/>
        <v>3813</v>
      </c>
      <c r="G10" s="250">
        <f t="shared" si="8"/>
        <v>3080</v>
      </c>
      <c r="H10" s="254">
        <f t="shared" si="6"/>
        <v>-733</v>
      </c>
      <c r="I10" s="255">
        <f t="shared" si="7"/>
        <v>-0.19223708366115919</v>
      </c>
    </row>
    <row r="11" spans="1:12" ht="15" customHeight="1">
      <c r="A11" s="412">
        <v>1</v>
      </c>
      <c r="B11" s="73" t="s">
        <v>122</v>
      </c>
      <c r="C11" s="26">
        <v>898</v>
      </c>
      <c r="D11" s="26">
        <v>816</v>
      </c>
      <c r="E11" s="26">
        <v>585</v>
      </c>
      <c r="F11" s="26">
        <v>638</v>
      </c>
      <c r="G11" s="26">
        <v>472</v>
      </c>
      <c r="H11" s="76">
        <f t="shared" si="6"/>
        <v>-166</v>
      </c>
      <c r="I11" s="27">
        <f t="shared" si="7"/>
        <v>-0.2601880877742947</v>
      </c>
    </row>
    <row r="12" spans="1:12" ht="15" customHeight="1">
      <c r="A12" s="412">
        <v>2</v>
      </c>
      <c r="B12" s="73" t="s">
        <v>123</v>
      </c>
      <c r="C12" s="26">
        <v>1090</v>
      </c>
      <c r="D12" s="26">
        <v>1097</v>
      </c>
      <c r="E12" s="26">
        <v>748</v>
      </c>
      <c r="F12" s="26">
        <v>680</v>
      </c>
      <c r="G12" s="26">
        <v>521</v>
      </c>
      <c r="H12" s="76">
        <f t="shared" si="6"/>
        <v>-159</v>
      </c>
      <c r="I12" s="27">
        <f t="shared" si="7"/>
        <v>-0.23382352941176471</v>
      </c>
    </row>
    <row r="13" spans="1:12" ht="15" customHeight="1">
      <c r="A13" s="412">
        <v>3</v>
      </c>
      <c r="B13" s="73" t="s">
        <v>125</v>
      </c>
      <c r="C13" s="26">
        <v>1102</v>
      </c>
      <c r="D13" s="26">
        <v>1011</v>
      </c>
      <c r="E13" s="26">
        <v>733</v>
      </c>
      <c r="F13" s="26">
        <v>632</v>
      </c>
      <c r="G13" s="26">
        <v>625</v>
      </c>
      <c r="H13" s="76">
        <f t="shared" si="6"/>
        <v>-7</v>
      </c>
      <c r="I13" s="27">
        <f t="shared" si="7"/>
        <v>-1.1075949367088608E-2</v>
      </c>
    </row>
    <row r="14" spans="1:12" ht="15" customHeight="1">
      <c r="A14" s="412">
        <v>4</v>
      </c>
      <c r="B14" s="73" t="s">
        <v>132</v>
      </c>
      <c r="C14" s="26">
        <v>2045</v>
      </c>
      <c r="D14" s="26">
        <v>2085</v>
      </c>
      <c r="E14" s="26">
        <v>1769</v>
      </c>
      <c r="F14" s="26">
        <v>1863</v>
      </c>
      <c r="G14" s="26">
        <v>1462</v>
      </c>
      <c r="H14" s="76">
        <f t="shared" si="6"/>
        <v>-401</v>
      </c>
      <c r="I14" s="27">
        <f t="shared" si="7"/>
        <v>-0.21524422973698337</v>
      </c>
    </row>
    <row r="15" spans="1:12" s="391" customFormat="1" ht="14.1" customHeight="1">
      <c r="A15" s="420" t="s">
        <v>1570</v>
      </c>
      <c r="B15" s="420"/>
      <c r="C15" s="250">
        <f>SUM(C16:C20)</f>
        <v>4003</v>
      </c>
      <c r="D15" s="250">
        <f t="shared" ref="D15:G15" si="9">SUM(D16:D20)</f>
        <v>3001</v>
      </c>
      <c r="E15" s="250">
        <f t="shared" si="9"/>
        <v>2457</v>
      </c>
      <c r="F15" s="250">
        <f t="shared" si="9"/>
        <v>2514</v>
      </c>
      <c r="G15" s="250">
        <f t="shared" si="9"/>
        <v>2123</v>
      </c>
      <c r="H15" s="254">
        <f t="shared" si="6"/>
        <v>-391</v>
      </c>
      <c r="I15" s="255">
        <f t="shared" si="7"/>
        <v>-0.15552903739061258</v>
      </c>
    </row>
    <row r="16" spans="1:12" ht="15" customHeight="1">
      <c r="A16" s="412">
        <v>1</v>
      </c>
      <c r="B16" s="73" t="s">
        <v>120</v>
      </c>
      <c r="C16" s="26">
        <v>534</v>
      </c>
      <c r="D16" s="26">
        <v>316</v>
      </c>
      <c r="E16" s="26">
        <v>321</v>
      </c>
      <c r="F16" s="26">
        <v>369</v>
      </c>
      <c r="G16" s="26">
        <v>287</v>
      </c>
      <c r="H16" s="76">
        <f t="shared" si="6"/>
        <v>-82</v>
      </c>
      <c r="I16" s="27">
        <f t="shared" si="7"/>
        <v>-0.22222222222222221</v>
      </c>
    </row>
    <row r="17" spans="1:9" ht="15" customHeight="1">
      <c r="A17" s="412">
        <v>2</v>
      </c>
      <c r="B17" s="73" t="s">
        <v>124</v>
      </c>
      <c r="C17" s="26">
        <v>702</v>
      </c>
      <c r="D17" s="26">
        <v>628</v>
      </c>
      <c r="E17" s="26">
        <v>238</v>
      </c>
      <c r="F17" s="26">
        <v>425</v>
      </c>
      <c r="G17" s="26">
        <v>308</v>
      </c>
      <c r="H17" s="76">
        <f t="shared" si="6"/>
        <v>-117</v>
      </c>
      <c r="I17" s="27">
        <f t="shared" si="7"/>
        <v>-0.2752941176470588</v>
      </c>
    </row>
    <row r="18" spans="1:9" ht="15" customHeight="1">
      <c r="A18" s="412">
        <v>3</v>
      </c>
      <c r="B18" s="73" t="s">
        <v>126</v>
      </c>
      <c r="C18" s="26">
        <v>1050</v>
      </c>
      <c r="D18" s="26">
        <v>898</v>
      </c>
      <c r="E18" s="26">
        <v>838</v>
      </c>
      <c r="F18" s="26">
        <v>720</v>
      </c>
      <c r="G18" s="26">
        <v>671</v>
      </c>
      <c r="H18" s="76">
        <f t="shared" si="6"/>
        <v>-49</v>
      </c>
      <c r="I18" s="27">
        <f t="shared" si="7"/>
        <v>-6.805555555555555E-2</v>
      </c>
    </row>
    <row r="19" spans="1:9" ht="15" customHeight="1">
      <c r="A19" s="412">
        <v>4</v>
      </c>
      <c r="B19" s="73" t="s">
        <v>127</v>
      </c>
      <c r="C19" s="26">
        <v>976</v>
      </c>
      <c r="D19" s="26">
        <v>682</v>
      </c>
      <c r="E19" s="26">
        <v>611</v>
      </c>
      <c r="F19" s="26">
        <v>645</v>
      </c>
      <c r="G19" s="26">
        <v>569</v>
      </c>
      <c r="H19" s="76">
        <f t="shared" si="6"/>
        <v>-76</v>
      </c>
      <c r="I19" s="27">
        <f t="shared" si="7"/>
        <v>-0.11782945736434108</v>
      </c>
    </row>
    <row r="20" spans="1:9" ht="15" customHeight="1">
      <c r="A20" s="412">
        <v>5</v>
      </c>
      <c r="B20" s="73" t="s">
        <v>130</v>
      </c>
      <c r="C20" s="26">
        <v>741</v>
      </c>
      <c r="D20" s="26">
        <v>477</v>
      </c>
      <c r="E20" s="26">
        <v>449</v>
      </c>
      <c r="F20" s="26">
        <v>355</v>
      </c>
      <c r="G20" s="26">
        <v>288</v>
      </c>
      <c r="H20" s="76">
        <f t="shared" si="6"/>
        <v>-67</v>
      </c>
      <c r="I20" s="27">
        <f t="shared" si="7"/>
        <v>-0.18873239436619718</v>
      </c>
    </row>
    <row r="21" spans="1:9" s="391" customFormat="1" ht="14.1" customHeight="1">
      <c r="A21" s="381" t="s">
        <v>1571</v>
      </c>
      <c r="B21" s="381"/>
      <c r="C21" s="240">
        <f>SUM(C22+C28+C35+C44+C49+C56)</f>
        <v>22541</v>
      </c>
      <c r="D21" s="240">
        <f t="shared" ref="D21:G21" si="10">SUM(D22+D28+D35+D44+D49+D56)</f>
        <v>21183</v>
      </c>
      <c r="E21" s="240">
        <f t="shared" si="10"/>
        <v>15866</v>
      </c>
      <c r="F21" s="240">
        <f t="shared" si="10"/>
        <v>14977</v>
      </c>
      <c r="G21" s="240">
        <f t="shared" si="10"/>
        <v>12284</v>
      </c>
      <c r="H21" s="118">
        <f t="shared" si="6"/>
        <v>-2693</v>
      </c>
      <c r="I21" s="242">
        <f t="shared" si="7"/>
        <v>-0.17980904052881083</v>
      </c>
    </row>
    <row r="22" spans="1:9" s="391" customFormat="1" ht="14.1" customHeight="1">
      <c r="A22" s="420" t="s">
        <v>1572</v>
      </c>
      <c r="B22" s="420"/>
      <c r="C22" s="250">
        <f>SUM(C23:C27)</f>
        <v>3495</v>
      </c>
      <c r="D22" s="250">
        <f t="shared" ref="D22:G22" si="11">SUM(D23:D27)</f>
        <v>2744</v>
      </c>
      <c r="E22" s="250">
        <f t="shared" si="11"/>
        <v>1878</v>
      </c>
      <c r="F22" s="250">
        <f t="shared" si="11"/>
        <v>2020</v>
      </c>
      <c r="G22" s="250">
        <f t="shared" si="11"/>
        <v>1594</v>
      </c>
      <c r="H22" s="254">
        <f t="shared" si="6"/>
        <v>-426</v>
      </c>
      <c r="I22" s="255">
        <f t="shared" si="7"/>
        <v>-0.21089108910891088</v>
      </c>
    </row>
    <row r="23" spans="1:9" ht="15" customHeight="1">
      <c r="A23" s="412">
        <v>1</v>
      </c>
      <c r="B23" s="73" t="s">
        <v>91</v>
      </c>
      <c r="C23" s="26">
        <v>871</v>
      </c>
      <c r="D23" s="26">
        <v>416</v>
      </c>
      <c r="E23" s="26">
        <v>343</v>
      </c>
      <c r="F23" s="26">
        <v>554</v>
      </c>
      <c r="G23" s="26">
        <v>400</v>
      </c>
      <c r="H23" s="76">
        <f t="shared" si="6"/>
        <v>-154</v>
      </c>
      <c r="I23" s="27">
        <f t="shared" si="7"/>
        <v>-0.27797833935018051</v>
      </c>
    </row>
    <row r="24" spans="1:9" ht="15" customHeight="1">
      <c r="A24" s="412">
        <v>2</v>
      </c>
      <c r="B24" s="73" t="s">
        <v>92</v>
      </c>
      <c r="C24" s="26">
        <v>608</v>
      </c>
      <c r="D24" s="26">
        <v>608</v>
      </c>
      <c r="E24" s="26">
        <v>657</v>
      </c>
      <c r="F24" s="26">
        <v>367</v>
      </c>
      <c r="G24" s="26">
        <v>308</v>
      </c>
      <c r="H24" s="76">
        <f t="shared" si="6"/>
        <v>-59</v>
      </c>
      <c r="I24" s="27">
        <f t="shared" si="7"/>
        <v>-0.16076294277929154</v>
      </c>
    </row>
    <row r="25" spans="1:9" ht="15" customHeight="1">
      <c r="A25" s="412">
        <v>3</v>
      </c>
      <c r="B25" s="73" t="s">
        <v>93</v>
      </c>
      <c r="C25" s="26">
        <v>938</v>
      </c>
      <c r="D25" s="26">
        <v>828</v>
      </c>
      <c r="E25" s="26">
        <v>534</v>
      </c>
      <c r="F25" s="26">
        <v>574</v>
      </c>
      <c r="G25" s="26">
        <v>344</v>
      </c>
      <c r="H25" s="76">
        <f t="shared" si="6"/>
        <v>-230</v>
      </c>
      <c r="I25" s="27">
        <f t="shared" si="7"/>
        <v>-0.40069686411149824</v>
      </c>
    </row>
    <row r="26" spans="1:9" ht="15" customHeight="1">
      <c r="A26" s="412">
        <v>4</v>
      </c>
      <c r="B26" s="73" t="s">
        <v>128</v>
      </c>
      <c r="C26" s="26">
        <v>685</v>
      </c>
      <c r="D26" s="26">
        <v>450</v>
      </c>
      <c r="E26" s="26">
        <v>36</v>
      </c>
      <c r="F26" s="26">
        <v>237</v>
      </c>
      <c r="G26" s="26">
        <v>351</v>
      </c>
      <c r="H26" s="76">
        <f t="shared" si="6"/>
        <v>114</v>
      </c>
      <c r="I26" s="27">
        <f t="shared" si="7"/>
        <v>0.48101265822784811</v>
      </c>
    </row>
    <row r="27" spans="1:9" ht="15" customHeight="1">
      <c r="A27" s="412">
        <v>5</v>
      </c>
      <c r="B27" s="73" t="s">
        <v>94</v>
      </c>
      <c r="C27" s="26">
        <v>393</v>
      </c>
      <c r="D27" s="26">
        <v>442</v>
      </c>
      <c r="E27" s="26">
        <v>308</v>
      </c>
      <c r="F27" s="26">
        <v>288</v>
      </c>
      <c r="G27" s="26">
        <v>191</v>
      </c>
      <c r="H27" s="76">
        <f t="shared" si="6"/>
        <v>-97</v>
      </c>
      <c r="I27" s="27">
        <f t="shared" si="7"/>
        <v>-0.33680555555555558</v>
      </c>
    </row>
    <row r="28" spans="1:9" s="21" customFormat="1" ht="14.1" customHeight="1">
      <c r="A28" s="420" t="s">
        <v>1558</v>
      </c>
      <c r="B28" s="420"/>
      <c r="C28" s="250">
        <f>SUM(C29:C34)</f>
        <v>4016</v>
      </c>
      <c r="D28" s="250">
        <f t="shared" ref="D28:G28" si="12">SUM(D29:D34)</f>
        <v>3368</v>
      </c>
      <c r="E28" s="250">
        <f t="shared" si="12"/>
        <v>2233</v>
      </c>
      <c r="F28" s="250">
        <f t="shared" si="12"/>
        <v>2019</v>
      </c>
      <c r="G28" s="250">
        <f t="shared" si="12"/>
        <v>1809</v>
      </c>
      <c r="H28" s="254">
        <f t="shared" si="6"/>
        <v>-210</v>
      </c>
      <c r="I28" s="255">
        <f t="shared" si="7"/>
        <v>-0.10401188707280833</v>
      </c>
    </row>
    <row r="29" spans="1:9" ht="15" customHeight="1">
      <c r="A29" s="412">
        <v>1</v>
      </c>
      <c r="B29" s="73" t="s">
        <v>95</v>
      </c>
      <c r="C29" s="26">
        <v>373</v>
      </c>
      <c r="D29" s="26">
        <v>284</v>
      </c>
      <c r="E29" s="26">
        <v>200</v>
      </c>
      <c r="F29" s="26">
        <v>78</v>
      </c>
      <c r="G29" s="26">
        <v>266</v>
      </c>
      <c r="H29" s="76">
        <f t="shared" si="6"/>
        <v>188</v>
      </c>
      <c r="I29" s="27">
        <f t="shared" si="7"/>
        <v>2.4102564102564101</v>
      </c>
    </row>
    <row r="30" spans="1:9" ht="15" customHeight="1">
      <c r="A30" s="412">
        <v>2</v>
      </c>
      <c r="B30" s="77" t="s">
        <v>96</v>
      </c>
      <c r="C30" s="26">
        <v>688</v>
      </c>
      <c r="D30" s="26">
        <v>703</v>
      </c>
      <c r="E30" s="26">
        <v>539</v>
      </c>
      <c r="F30" s="26">
        <v>581</v>
      </c>
      <c r="G30" s="26">
        <v>447</v>
      </c>
      <c r="H30" s="76">
        <f t="shared" si="6"/>
        <v>-134</v>
      </c>
      <c r="I30" s="27">
        <f t="shared" si="7"/>
        <v>-0.23063683304647159</v>
      </c>
    </row>
    <row r="31" spans="1:9" ht="15" customHeight="1">
      <c r="A31" s="412">
        <v>3</v>
      </c>
      <c r="B31" s="73" t="s">
        <v>98</v>
      </c>
      <c r="C31" s="26">
        <v>1040</v>
      </c>
      <c r="D31" s="26">
        <v>760</v>
      </c>
      <c r="E31" s="26">
        <v>252</v>
      </c>
      <c r="F31" s="26">
        <v>163</v>
      </c>
      <c r="G31" s="26">
        <v>145</v>
      </c>
      <c r="H31" s="76">
        <f t="shared" si="6"/>
        <v>-18</v>
      </c>
      <c r="I31" s="27">
        <f t="shared" si="7"/>
        <v>-0.11042944785276074</v>
      </c>
    </row>
    <row r="32" spans="1:9" ht="15" customHeight="1">
      <c r="A32" s="412">
        <v>4</v>
      </c>
      <c r="B32" s="73" t="s">
        <v>99</v>
      </c>
      <c r="C32" s="26">
        <v>492</v>
      </c>
      <c r="D32" s="26">
        <v>341</v>
      </c>
      <c r="E32" s="26">
        <v>332</v>
      </c>
      <c r="F32" s="26">
        <v>272</v>
      </c>
      <c r="G32" s="26">
        <v>198</v>
      </c>
      <c r="H32" s="76">
        <f t="shared" si="6"/>
        <v>-74</v>
      </c>
      <c r="I32" s="27">
        <f t="shared" si="7"/>
        <v>-0.27205882352941174</v>
      </c>
    </row>
    <row r="33" spans="1:9" ht="15" customHeight="1">
      <c r="A33" s="412">
        <v>5</v>
      </c>
      <c r="B33" s="73" t="s">
        <v>133</v>
      </c>
      <c r="C33" s="26">
        <v>1106</v>
      </c>
      <c r="D33" s="26">
        <v>957</v>
      </c>
      <c r="E33" s="26">
        <v>626</v>
      </c>
      <c r="F33" s="26">
        <v>620</v>
      </c>
      <c r="G33" s="26">
        <v>506</v>
      </c>
      <c r="H33" s="76">
        <f t="shared" si="6"/>
        <v>-114</v>
      </c>
      <c r="I33" s="27">
        <f t="shared" si="7"/>
        <v>-0.18387096774193548</v>
      </c>
    </row>
    <row r="34" spans="1:9" s="21" customFormat="1" ht="15" customHeight="1">
      <c r="A34" s="412">
        <v>6</v>
      </c>
      <c r="B34" s="75" t="s">
        <v>97</v>
      </c>
      <c r="C34" s="38">
        <v>317</v>
      </c>
      <c r="D34" s="38">
        <v>323</v>
      </c>
      <c r="E34" s="38">
        <v>284</v>
      </c>
      <c r="F34" s="38">
        <v>305</v>
      </c>
      <c r="G34" s="38">
        <v>247</v>
      </c>
      <c r="H34" s="76">
        <f t="shared" si="6"/>
        <v>-58</v>
      </c>
      <c r="I34" s="27">
        <f t="shared" si="7"/>
        <v>-0.1901639344262295</v>
      </c>
    </row>
    <row r="35" spans="1:9" s="21" customFormat="1" ht="14.1" customHeight="1">
      <c r="A35" s="420" t="s">
        <v>1559</v>
      </c>
      <c r="B35" s="420"/>
      <c r="C35" s="250">
        <f>SUM(C36:C43)</f>
        <v>6432</v>
      </c>
      <c r="D35" s="250">
        <f t="shared" ref="D35:G35" si="13">SUM(D36:D43)</f>
        <v>6351</v>
      </c>
      <c r="E35" s="250">
        <f t="shared" si="13"/>
        <v>5072</v>
      </c>
      <c r="F35" s="250">
        <f t="shared" si="13"/>
        <v>4570</v>
      </c>
      <c r="G35" s="250">
        <f t="shared" si="13"/>
        <v>3951</v>
      </c>
      <c r="H35" s="254">
        <f t="shared" si="6"/>
        <v>-619</v>
      </c>
      <c r="I35" s="255">
        <f t="shared" si="7"/>
        <v>-0.13544857768052515</v>
      </c>
    </row>
    <row r="36" spans="1:9" ht="15" customHeight="1">
      <c r="A36" s="412">
        <v>1</v>
      </c>
      <c r="B36" s="73" t="s">
        <v>104</v>
      </c>
      <c r="C36" s="26">
        <v>270</v>
      </c>
      <c r="D36" s="26">
        <v>259</v>
      </c>
      <c r="E36" s="26">
        <v>202</v>
      </c>
      <c r="F36" s="26">
        <v>212</v>
      </c>
      <c r="G36" s="26">
        <v>139</v>
      </c>
      <c r="H36" s="76">
        <f t="shared" si="6"/>
        <v>-73</v>
      </c>
      <c r="I36" s="27">
        <f t="shared" si="7"/>
        <v>-0.34433962264150941</v>
      </c>
    </row>
    <row r="37" spans="1:9" ht="15" customHeight="1">
      <c r="A37" s="412">
        <v>2</v>
      </c>
      <c r="B37" s="73" t="s">
        <v>105</v>
      </c>
      <c r="C37" s="26">
        <v>560</v>
      </c>
      <c r="D37" s="26">
        <v>586</v>
      </c>
      <c r="E37" s="26">
        <v>345</v>
      </c>
      <c r="F37" s="26">
        <v>335</v>
      </c>
      <c r="G37" s="26">
        <v>263</v>
      </c>
      <c r="H37" s="76">
        <f t="shared" si="6"/>
        <v>-72</v>
      </c>
      <c r="I37" s="27">
        <f t="shared" si="7"/>
        <v>-0.21492537313432836</v>
      </c>
    </row>
    <row r="38" spans="1:9" ht="15" customHeight="1">
      <c r="A38" s="412">
        <v>3</v>
      </c>
      <c r="B38" s="73" t="s">
        <v>106</v>
      </c>
      <c r="C38" s="26">
        <v>310</v>
      </c>
      <c r="D38" s="26">
        <v>271</v>
      </c>
      <c r="E38" s="26">
        <v>154</v>
      </c>
      <c r="F38" s="26">
        <v>169</v>
      </c>
      <c r="G38" s="26">
        <v>127</v>
      </c>
      <c r="H38" s="76">
        <f t="shared" si="6"/>
        <v>-42</v>
      </c>
      <c r="I38" s="27">
        <f t="shared" si="7"/>
        <v>-0.24852071005917159</v>
      </c>
    </row>
    <row r="39" spans="1:9" ht="15" customHeight="1">
      <c r="A39" s="412">
        <v>4</v>
      </c>
      <c r="B39" s="73" t="s">
        <v>137</v>
      </c>
      <c r="C39" s="26">
        <v>387</v>
      </c>
      <c r="D39" s="26">
        <v>287</v>
      </c>
      <c r="E39" s="26">
        <v>241</v>
      </c>
      <c r="F39" s="26">
        <v>269</v>
      </c>
      <c r="G39" s="26">
        <v>270</v>
      </c>
      <c r="H39" s="76">
        <f t="shared" si="6"/>
        <v>1</v>
      </c>
      <c r="I39" s="27">
        <f t="shared" si="7"/>
        <v>3.7174721189591076E-3</v>
      </c>
    </row>
    <row r="40" spans="1:9" ht="15" customHeight="1">
      <c r="A40" s="412">
        <v>5</v>
      </c>
      <c r="B40" s="77" t="s">
        <v>108</v>
      </c>
      <c r="C40" s="26">
        <v>1643</v>
      </c>
      <c r="D40" s="26">
        <v>1732</v>
      </c>
      <c r="E40" s="26">
        <v>1431</v>
      </c>
      <c r="F40" s="26">
        <v>1290</v>
      </c>
      <c r="G40" s="26">
        <v>1114</v>
      </c>
      <c r="H40" s="76">
        <f t="shared" si="6"/>
        <v>-176</v>
      </c>
      <c r="I40" s="27">
        <f t="shared" si="7"/>
        <v>-0.13643410852713178</v>
      </c>
    </row>
    <row r="41" spans="1:9" ht="15" customHeight="1">
      <c r="A41" s="412">
        <v>6</v>
      </c>
      <c r="B41" s="73" t="s">
        <v>110</v>
      </c>
      <c r="C41" s="26">
        <v>490</v>
      </c>
      <c r="D41" s="26">
        <v>544</v>
      </c>
      <c r="E41" s="26">
        <v>364</v>
      </c>
      <c r="F41" s="26">
        <v>89</v>
      </c>
      <c r="G41" s="26">
        <v>102</v>
      </c>
      <c r="H41" s="76">
        <f t="shared" si="6"/>
        <v>13</v>
      </c>
      <c r="I41" s="27">
        <f t="shared" si="7"/>
        <v>0.14606741573033707</v>
      </c>
    </row>
    <row r="42" spans="1:9" ht="15" customHeight="1">
      <c r="A42" s="412">
        <v>7</v>
      </c>
      <c r="B42" s="73" t="s">
        <v>114</v>
      </c>
      <c r="C42" s="26">
        <v>355</v>
      </c>
      <c r="D42" s="26">
        <v>224</v>
      </c>
      <c r="E42" s="26">
        <v>249</v>
      </c>
      <c r="F42" s="26">
        <v>277</v>
      </c>
      <c r="G42" s="26">
        <v>258</v>
      </c>
      <c r="H42" s="76">
        <f t="shared" si="6"/>
        <v>-19</v>
      </c>
      <c r="I42" s="27">
        <f t="shared" si="7"/>
        <v>-6.8592057761732855E-2</v>
      </c>
    </row>
    <row r="43" spans="1:9" s="21" customFormat="1" ht="15" customHeight="1">
      <c r="A43" s="412">
        <v>8</v>
      </c>
      <c r="B43" s="75" t="s">
        <v>138</v>
      </c>
      <c r="C43" s="38">
        <v>2417</v>
      </c>
      <c r="D43" s="38">
        <v>2448</v>
      </c>
      <c r="E43" s="38">
        <v>2086</v>
      </c>
      <c r="F43" s="38">
        <v>1929</v>
      </c>
      <c r="G43" s="38">
        <v>1678</v>
      </c>
      <c r="H43" s="76">
        <f t="shared" si="6"/>
        <v>-251</v>
      </c>
      <c r="I43" s="27">
        <f t="shared" si="7"/>
        <v>-0.13011923276308968</v>
      </c>
    </row>
    <row r="44" spans="1:9" s="190" customFormat="1" ht="14.1" customHeight="1">
      <c r="A44" s="420" t="s">
        <v>1566</v>
      </c>
      <c r="B44" s="420"/>
      <c r="C44" s="250">
        <f>SUM(C45:C48)</f>
        <v>3529</v>
      </c>
      <c r="D44" s="250">
        <f t="shared" ref="D44:G44" si="14">SUM(D45:D48)</f>
        <v>3233</v>
      </c>
      <c r="E44" s="250">
        <f t="shared" si="14"/>
        <v>2397</v>
      </c>
      <c r="F44" s="250">
        <f t="shared" si="14"/>
        <v>2229</v>
      </c>
      <c r="G44" s="250">
        <f t="shared" si="14"/>
        <v>1872</v>
      </c>
      <c r="H44" s="254">
        <f t="shared" si="6"/>
        <v>-357</v>
      </c>
      <c r="I44" s="255">
        <f t="shared" si="7"/>
        <v>-0.1601615074024226</v>
      </c>
    </row>
    <row r="45" spans="1:9" ht="15" customHeight="1">
      <c r="A45" s="412">
        <v>1</v>
      </c>
      <c r="B45" s="73" t="s">
        <v>100</v>
      </c>
      <c r="C45" s="26">
        <v>435</v>
      </c>
      <c r="D45" s="26">
        <v>284</v>
      </c>
      <c r="E45" s="26">
        <v>157</v>
      </c>
      <c r="F45" s="26">
        <v>159</v>
      </c>
      <c r="G45" s="26">
        <v>109</v>
      </c>
      <c r="H45" s="76">
        <f t="shared" si="6"/>
        <v>-50</v>
      </c>
      <c r="I45" s="27">
        <f t="shared" si="7"/>
        <v>-0.31446540880503143</v>
      </c>
    </row>
    <row r="46" spans="1:9" ht="15" customHeight="1">
      <c r="A46" s="412">
        <v>2</v>
      </c>
      <c r="B46" s="77" t="s">
        <v>101</v>
      </c>
      <c r="C46" s="26">
        <v>1354</v>
      </c>
      <c r="D46" s="26">
        <v>1328</v>
      </c>
      <c r="E46" s="26">
        <v>908</v>
      </c>
      <c r="F46" s="26">
        <v>847</v>
      </c>
      <c r="G46" s="26">
        <v>665</v>
      </c>
      <c r="H46" s="76">
        <f t="shared" si="6"/>
        <v>-182</v>
      </c>
      <c r="I46" s="27">
        <f t="shared" si="7"/>
        <v>-0.21487603305785125</v>
      </c>
    </row>
    <row r="47" spans="1:9" ht="15" customHeight="1">
      <c r="A47" s="412">
        <v>3</v>
      </c>
      <c r="B47" s="73" t="s">
        <v>103</v>
      </c>
      <c r="C47" s="26">
        <v>430</v>
      </c>
      <c r="D47" s="26">
        <v>108</v>
      </c>
      <c r="E47" s="26">
        <v>43</v>
      </c>
      <c r="F47" s="26">
        <v>268</v>
      </c>
      <c r="G47" s="26">
        <v>234</v>
      </c>
      <c r="H47" s="76">
        <f t="shared" si="6"/>
        <v>-34</v>
      </c>
      <c r="I47" s="27">
        <f t="shared" si="7"/>
        <v>-0.12686567164179105</v>
      </c>
    </row>
    <row r="48" spans="1:9" s="21" customFormat="1" ht="15" customHeight="1">
      <c r="A48" s="412">
        <v>4</v>
      </c>
      <c r="B48" s="75" t="s">
        <v>102</v>
      </c>
      <c r="C48" s="38">
        <v>1310</v>
      </c>
      <c r="D48" s="38">
        <v>1513</v>
      </c>
      <c r="E48" s="38">
        <v>1289</v>
      </c>
      <c r="F48" s="38">
        <v>955</v>
      </c>
      <c r="G48" s="38">
        <v>864</v>
      </c>
      <c r="H48" s="76">
        <f t="shared" si="6"/>
        <v>-91</v>
      </c>
      <c r="I48" s="27">
        <f t="shared" si="7"/>
        <v>-9.5287958115183244E-2</v>
      </c>
    </row>
    <row r="49" spans="1:9" s="21" customFormat="1" ht="14.1" customHeight="1">
      <c r="A49" s="420" t="s">
        <v>1560</v>
      </c>
      <c r="B49" s="420"/>
      <c r="C49" s="254">
        <f>SUM(C50:C55)</f>
        <v>2837</v>
      </c>
      <c r="D49" s="254">
        <f t="shared" ref="D49:G49" si="15">SUM(D50:D55)</f>
        <v>3329</v>
      </c>
      <c r="E49" s="254">
        <f t="shared" si="15"/>
        <v>2645</v>
      </c>
      <c r="F49" s="254">
        <f t="shared" si="15"/>
        <v>2593</v>
      </c>
      <c r="G49" s="254">
        <f t="shared" si="15"/>
        <v>1823</v>
      </c>
      <c r="H49" s="254">
        <f t="shared" si="6"/>
        <v>-770</v>
      </c>
      <c r="I49" s="255">
        <f t="shared" si="7"/>
        <v>-0.29695333590435791</v>
      </c>
    </row>
    <row r="50" spans="1:9" ht="15" customHeight="1">
      <c r="A50" s="342">
        <v>1</v>
      </c>
      <c r="B50" s="73" t="s">
        <v>119</v>
      </c>
      <c r="C50" s="26">
        <v>620</v>
      </c>
      <c r="D50" s="26">
        <v>581</v>
      </c>
      <c r="E50" s="26">
        <v>484</v>
      </c>
      <c r="F50" s="26">
        <v>524</v>
      </c>
      <c r="G50" s="26">
        <v>374</v>
      </c>
      <c r="H50" s="76">
        <f t="shared" si="6"/>
        <v>-150</v>
      </c>
      <c r="I50" s="27">
        <f t="shared" si="7"/>
        <v>-0.2862595419847328</v>
      </c>
    </row>
    <row r="51" spans="1:9" ht="15" customHeight="1">
      <c r="A51" s="412">
        <v>2</v>
      </c>
      <c r="B51" s="73" t="s">
        <v>139</v>
      </c>
      <c r="C51" s="26">
        <v>336</v>
      </c>
      <c r="D51" s="26">
        <v>290</v>
      </c>
      <c r="E51" s="26">
        <v>297</v>
      </c>
      <c r="F51" s="26">
        <v>280</v>
      </c>
      <c r="G51" s="26">
        <v>206</v>
      </c>
      <c r="H51" s="76">
        <f t="shared" si="6"/>
        <v>-74</v>
      </c>
      <c r="I51" s="27">
        <f t="shared" si="7"/>
        <v>-0.26428571428571429</v>
      </c>
    </row>
    <row r="52" spans="1:9" ht="15" customHeight="1">
      <c r="A52" s="412">
        <v>3</v>
      </c>
      <c r="B52" s="77" t="s">
        <v>116</v>
      </c>
      <c r="C52" s="26">
        <v>545</v>
      </c>
      <c r="D52" s="26">
        <v>717</v>
      </c>
      <c r="E52" s="26">
        <v>558</v>
      </c>
      <c r="F52" s="26">
        <v>491</v>
      </c>
      <c r="G52" s="26">
        <v>310</v>
      </c>
      <c r="H52" s="76">
        <f t="shared" si="6"/>
        <v>-181</v>
      </c>
      <c r="I52" s="27">
        <f t="shared" si="7"/>
        <v>-0.36863543788187375</v>
      </c>
    </row>
    <row r="53" spans="1:9" ht="15" customHeight="1">
      <c r="A53" s="342">
        <v>4</v>
      </c>
      <c r="B53" s="73" t="s">
        <v>118</v>
      </c>
      <c r="C53" s="26">
        <v>226</v>
      </c>
      <c r="D53" s="26">
        <v>320</v>
      </c>
      <c r="E53" s="26">
        <v>280</v>
      </c>
      <c r="F53" s="26">
        <v>309</v>
      </c>
      <c r="G53" s="26">
        <v>243</v>
      </c>
      <c r="H53" s="76">
        <f t="shared" si="6"/>
        <v>-66</v>
      </c>
      <c r="I53" s="27">
        <f t="shared" si="7"/>
        <v>-0.21359223300970873</v>
      </c>
    </row>
    <row r="54" spans="1:9" ht="15" customHeight="1">
      <c r="A54" s="412">
        <v>5</v>
      </c>
      <c r="B54" s="73" t="s">
        <v>131</v>
      </c>
      <c r="C54" s="26">
        <v>562</v>
      </c>
      <c r="D54" s="26">
        <v>608</v>
      </c>
      <c r="E54" s="26">
        <v>457</v>
      </c>
      <c r="F54" s="26">
        <v>458</v>
      </c>
      <c r="G54" s="26">
        <v>367</v>
      </c>
      <c r="H54" s="76">
        <f t="shared" si="6"/>
        <v>-91</v>
      </c>
      <c r="I54" s="27">
        <f t="shared" si="7"/>
        <v>-0.19868995633187772</v>
      </c>
    </row>
    <row r="55" spans="1:9" s="21" customFormat="1" ht="15" customHeight="1">
      <c r="A55" s="412">
        <v>6</v>
      </c>
      <c r="B55" s="75" t="s">
        <v>140</v>
      </c>
      <c r="C55" s="38">
        <v>548</v>
      </c>
      <c r="D55" s="38">
        <v>813</v>
      </c>
      <c r="E55" s="38">
        <v>569</v>
      </c>
      <c r="F55" s="38">
        <v>531</v>
      </c>
      <c r="G55" s="38">
        <v>323</v>
      </c>
      <c r="H55" s="76">
        <f t="shared" si="6"/>
        <v>-208</v>
      </c>
      <c r="I55" s="27">
        <f t="shared" si="7"/>
        <v>-0.39171374764595102</v>
      </c>
    </row>
    <row r="56" spans="1:9" s="21" customFormat="1" ht="14.1" customHeight="1">
      <c r="A56" s="420" t="s">
        <v>1561</v>
      </c>
      <c r="B56" s="420"/>
      <c r="C56" s="254">
        <f>SUM(C57:C59)</f>
        <v>2232</v>
      </c>
      <c r="D56" s="254">
        <f t="shared" ref="D56:G56" si="16">SUM(D57:D59)</f>
        <v>2158</v>
      </c>
      <c r="E56" s="254">
        <f t="shared" si="16"/>
        <v>1641</v>
      </c>
      <c r="F56" s="254">
        <f t="shared" si="16"/>
        <v>1546</v>
      </c>
      <c r="G56" s="254">
        <f t="shared" si="16"/>
        <v>1235</v>
      </c>
      <c r="H56" s="254">
        <f t="shared" si="6"/>
        <v>-311</v>
      </c>
      <c r="I56" s="255">
        <f t="shared" si="7"/>
        <v>-0.20116429495472185</v>
      </c>
    </row>
    <row r="57" spans="1:9" ht="15" customHeight="1">
      <c r="A57" s="412">
        <v>1</v>
      </c>
      <c r="B57" s="73" t="s">
        <v>121</v>
      </c>
      <c r="C57" s="26">
        <v>831</v>
      </c>
      <c r="D57" s="26">
        <v>592</v>
      </c>
      <c r="E57" s="26">
        <v>444</v>
      </c>
      <c r="F57" s="26">
        <v>450</v>
      </c>
      <c r="G57" s="26">
        <v>398</v>
      </c>
      <c r="H57" s="76">
        <f t="shared" si="6"/>
        <v>-52</v>
      </c>
      <c r="I57" s="27">
        <f t="shared" si="7"/>
        <v>-0.11555555555555555</v>
      </c>
    </row>
    <row r="58" spans="1:9" ht="15" customHeight="1">
      <c r="A58" s="412">
        <v>2</v>
      </c>
      <c r="B58" s="73" t="s">
        <v>129</v>
      </c>
      <c r="C58" s="26">
        <v>855</v>
      </c>
      <c r="D58" s="26">
        <v>945</v>
      </c>
      <c r="E58" s="26">
        <v>713</v>
      </c>
      <c r="F58" s="26">
        <v>601</v>
      </c>
      <c r="G58" s="26">
        <v>488</v>
      </c>
      <c r="H58" s="76">
        <f t="shared" si="6"/>
        <v>-113</v>
      </c>
      <c r="I58" s="27">
        <f t="shared" si="7"/>
        <v>-0.18801996672212978</v>
      </c>
    </row>
    <row r="59" spans="1:9" ht="15" customHeight="1">
      <c r="A59" s="412">
        <v>3</v>
      </c>
      <c r="B59" s="73" t="s">
        <v>134</v>
      </c>
      <c r="C59" s="26">
        <v>546</v>
      </c>
      <c r="D59" s="26">
        <v>621</v>
      </c>
      <c r="E59" s="26">
        <v>484</v>
      </c>
      <c r="F59" s="26">
        <v>495</v>
      </c>
      <c r="G59" s="26">
        <v>349</v>
      </c>
      <c r="H59" s="76">
        <f t="shared" si="6"/>
        <v>-146</v>
      </c>
      <c r="I59" s="27">
        <f t="shared" si="7"/>
        <v>-0.29494949494949496</v>
      </c>
    </row>
    <row r="60" spans="1:9">
      <c r="B60" s="411"/>
      <c r="C60" s="36"/>
      <c r="D60" s="36"/>
      <c r="E60" s="36"/>
      <c r="F60" s="36"/>
      <c r="G60" s="36"/>
      <c r="H60" s="36"/>
      <c r="I60" s="181"/>
    </row>
    <row r="61" spans="1:9">
      <c r="B61" s="411"/>
      <c r="C61" s="36"/>
      <c r="D61" s="36"/>
      <c r="E61" s="36"/>
      <c r="F61" s="36"/>
      <c r="G61" s="36"/>
      <c r="H61" s="36"/>
      <c r="I61" s="181"/>
    </row>
  </sheetData>
  <mergeCells count="21">
    <mergeCell ref="A5:B5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I3"/>
    <mergeCell ref="A8:B8"/>
    <mergeCell ref="A10:B10"/>
    <mergeCell ref="A15:B15"/>
    <mergeCell ref="A22:B22"/>
    <mergeCell ref="A6:B6"/>
    <mergeCell ref="A44:B44"/>
    <mergeCell ref="A28:B28"/>
    <mergeCell ref="A35:B35"/>
    <mergeCell ref="A49:B49"/>
    <mergeCell ref="A56:B56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2:M61"/>
  <sheetViews>
    <sheetView zoomScaleNormal="100" zoomScaleSheetLayoutView="75" workbookViewId="0">
      <selection activeCell="S16" sqref="S16"/>
    </sheetView>
  </sheetViews>
  <sheetFormatPr defaultRowHeight="12.75"/>
  <cols>
    <col min="1" max="1" width="3.5703125" style="389" customWidth="1"/>
    <col min="2" max="2" width="23.28515625" style="389" customWidth="1"/>
    <col min="3" max="4" width="15.7109375" style="389" customWidth="1"/>
    <col min="5" max="5" width="17.5703125" style="389" customWidth="1"/>
    <col min="6" max="6" width="14.5703125" style="389" customWidth="1"/>
    <col min="7" max="7" width="14.85546875" style="389" customWidth="1"/>
    <col min="8" max="16384" width="9.140625" style="389"/>
  </cols>
  <sheetData>
    <row r="2" spans="1:13" s="391" customFormat="1" ht="15.75">
      <c r="A2" s="424" t="s">
        <v>82</v>
      </c>
      <c r="B2" s="424"/>
      <c r="C2" s="424"/>
      <c r="D2" s="424"/>
      <c r="E2" s="424"/>
      <c r="F2" s="424"/>
      <c r="G2" s="424"/>
      <c r="H2" s="176"/>
      <c r="J2" s="177"/>
      <c r="K2" s="178"/>
    </row>
    <row r="3" spans="1:13" ht="35.25" customHeight="1">
      <c r="A3" s="455" t="s">
        <v>1551</v>
      </c>
      <c r="B3" s="455"/>
      <c r="C3" s="455"/>
      <c r="D3" s="455"/>
      <c r="E3" s="455"/>
      <c r="F3" s="455"/>
      <c r="G3" s="455"/>
      <c r="H3" s="179"/>
      <c r="I3" s="179"/>
      <c r="J3" s="179"/>
      <c r="K3" s="179"/>
    </row>
    <row r="4" spans="1:13" ht="66.75" customHeight="1">
      <c r="A4" s="382" t="s">
        <v>85</v>
      </c>
      <c r="B4" s="380" t="s">
        <v>86</v>
      </c>
      <c r="C4" s="385" t="s">
        <v>152</v>
      </c>
      <c r="D4" s="385" t="s">
        <v>151</v>
      </c>
      <c r="E4" s="395" t="s">
        <v>169</v>
      </c>
      <c r="F4" s="183" t="s">
        <v>83</v>
      </c>
      <c r="G4" s="183" t="s">
        <v>153</v>
      </c>
    </row>
    <row r="5" spans="1:13" s="71" customFormat="1" ht="24.95" customHeight="1">
      <c r="A5" s="422" t="s">
        <v>67</v>
      </c>
      <c r="B5" s="422"/>
      <c r="C5" s="14">
        <v>936399</v>
      </c>
      <c r="D5" s="14">
        <v>461439</v>
      </c>
      <c r="E5" s="14">
        <v>174977</v>
      </c>
      <c r="F5" s="15">
        <f t="shared" ref="F5" si="0">D5/C5</f>
        <v>0.4927803212092281</v>
      </c>
      <c r="G5" s="143">
        <f t="shared" ref="G5" si="1">E5/C5</f>
        <v>0.18686158357708627</v>
      </c>
      <c r="H5" s="180"/>
      <c r="I5" s="180"/>
      <c r="J5" s="180"/>
      <c r="K5" s="404"/>
      <c r="L5" s="404"/>
      <c r="M5" s="404"/>
    </row>
    <row r="6" spans="1:13" s="10" customFormat="1" ht="30.75" customHeight="1">
      <c r="A6" s="423" t="s">
        <v>87</v>
      </c>
      <c r="B6" s="423"/>
      <c r="C6" s="245">
        <f>SUM(C7+C21)</f>
        <v>112411</v>
      </c>
      <c r="D6" s="245">
        <f t="shared" ref="D6:E6" si="2">SUM(D7+D21)</f>
        <v>54663</v>
      </c>
      <c r="E6" s="245">
        <f t="shared" si="2"/>
        <v>23922</v>
      </c>
      <c r="F6" s="191">
        <f t="shared" ref="F6:F7" si="3">D6/C6</f>
        <v>0.48627803328855718</v>
      </c>
      <c r="G6" s="246">
        <f t="shared" ref="G6:G7" si="4">E6/C6</f>
        <v>0.21280835505422066</v>
      </c>
      <c r="H6" s="10" t="s">
        <v>90</v>
      </c>
    </row>
    <row r="7" spans="1:13" ht="17.100000000000001" customHeight="1">
      <c r="A7" s="381" t="s">
        <v>1568</v>
      </c>
      <c r="B7" s="381"/>
      <c r="C7" s="240">
        <f>SUM(C8+C10+C15)</f>
        <v>40983</v>
      </c>
      <c r="D7" s="240">
        <f t="shared" ref="D7:E7" si="5">SUM(D8+D10+D15)</f>
        <v>19771</v>
      </c>
      <c r="E7" s="240">
        <f t="shared" si="5"/>
        <v>11638</v>
      </c>
      <c r="F7" s="41">
        <f t="shared" si="3"/>
        <v>0.48241953980918917</v>
      </c>
      <c r="G7" s="243">
        <f t="shared" si="4"/>
        <v>0.28397140277676108</v>
      </c>
    </row>
    <row r="8" spans="1:13" ht="17.100000000000001" customHeight="1">
      <c r="A8" s="420" t="s">
        <v>1553</v>
      </c>
      <c r="B8" s="420"/>
      <c r="C8" s="250">
        <f>C9</f>
        <v>20883</v>
      </c>
      <c r="D8" s="250">
        <f t="shared" ref="D8:E8" si="6">D9</f>
        <v>10127</v>
      </c>
      <c r="E8" s="250">
        <f t="shared" si="6"/>
        <v>6435</v>
      </c>
      <c r="F8" s="252">
        <f t="shared" ref="F8:F59" si="7">D8/C8</f>
        <v>0.48493990327060288</v>
      </c>
      <c r="G8" s="253">
        <f t="shared" ref="G8:G59" si="8">E8/C8</f>
        <v>0.30814538141071685</v>
      </c>
    </row>
    <row r="9" spans="1:13" s="21" customFormat="1" ht="15" customHeight="1">
      <c r="A9" s="390">
        <v>1</v>
      </c>
      <c r="B9" s="79" t="s">
        <v>80</v>
      </c>
      <c r="C9" s="16">
        <v>20883</v>
      </c>
      <c r="D9" s="38">
        <v>10127</v>
      </c>
      <c r="E9" s="38">
        <v>6435</v>
      </c>
      <c r="F9" s="18">
        <f t="shared" si="7"/>
        <v>0.48493990327060288</v>
      </c>
      <c r="G9" s="239">
        <f t="shared" si="8"/>
        <v>0.30814538141071685</v>
      </c>
    </row>
    <row r="10" spans="1:13" s="391" customFormat="1" ht="17.100000000000001" customHeight="1">
      <c r="A10" s="420" t="s">
        <v>1569</v>
      </c>
      <c r="B10" s="420"/>
      <c r="C10" s="250">
        <f>SUM(C11:C14)</f>
        <v>11321</v>
      </c>
      <c r="D10" s="250">
        <f t="shared" ref="D10:E10" si="9">SUM(D11:D14)</f>
        <v>5214</v>
      </c>
      <c r="E10" s="250">
        <f t="shared" si="9"/>
        <v>3080</v>
      </c>
      <c r="F10" s="252">
        <f t="shared" si="7"/>
        <v>0.4605600211995407</v>
      </c>
      <c r="G10" s="253">
        <f t="shared" si="8"/>
        <v>0.27206077201660633</v>
      </c>
    </row>
    <row r="11" spans="1:13" ht="15" customHeight="1">
      <c r="A11" s="412">
        <v>1</v>
      </c>
      <c r="B11" s="73" t="s">
        <v>122</v>
      </c>
      <c r="C11" s="54">
        <v>2109</v>
      </c>
      <c r="D11" s="26">
        <v>1078</v>
      </c>
      <c r="E11" s="26">
        <v>472</v>
      </c>
      <c r="F11" s="18">
        <f t="shared" si="7"/>
        <v>0.5111427216690374</v>
      </c>
      <c r="G11" s="239">
        <f t="shared" si="8"/>
        <v>0.22380275011853959</v>
      </c>
    </row>
    <row r="12" spans="1:13" ht="15" customHeight="1">
      <c r="A12" s="412">
        <v>2</v>
      </c>
      <c r="B12" s="73" t="s">
        <v>123</v>
      </c>
      <c r="C12" s="54">
        <v>2190</v>
      </c>
      <c r="D12" s="26">
        <v>1135</v>
      </c>
      <c r="E12" s="26">
        <v>521</v>
      </c>
      <c r="F12" s="18">
        <f t="shared" si="7"/>
        <v>0.5182648401826484</v>
      </c>
      <c r="G12" s="239">
        <f t="shared" si="8"/>
        <v>0.23789954337899544</v>
      </c>
    </row>
    <row r="13" spans="1:13" ht="15" customHeight="1">
      <c r="A13" s="412">
        <v>3</v>
      </c>
      <c r="B13" s="73" t="s">
        <v>125</v>
      </c>
      <c r="C13" s="54">
        <v>1986</v>
      </c>
      <c r="D13" s="26">
        <v>922</v>
      </c>
      <c r="E13" s="26">
        <v>625</v>
      </c>
      <c r="F13" s="18">
        <f t="shared" si="7"/>
        <v>0.46424974823766363</v>
      </c>
      <c r="G13" s="239">
        <f t="shared" si="8"/>
        <v>0.31470292044310172</v>
      </c>
    </row>
    <row r="14" spans="1:13" ht="15" customHeight="1">
      <c r="A14" s="412">
        <v>4</v>
      </c>
      <c r="B14" s="73" t="s">
        <v>132</v>
      </c>
      <c r="C14" s="54">
        <v>5036</v>
      </c>
      <c r="D14" s="26">
        <v>2079</v>
      </c>
      <c r="E14" s="26">
        <v>1462</v>
      </c>
      <c r="F14" s="18">
        <f t="shared" si="7"/>
        <v>0.41282764098490865</v>
      </c>
      <c r="G14" s="239">
        <f t="shared" si="8"/>
        <v>0.29030976965845912</v>
      </c>
    </row>
    <row r="15" spans="1:13" s="391" customFormat="1" ht="17.100000000000001" customHeight="1">
      <c r="A15" s="420" t="s">
        <v>1570</v>
      </c>
      <c r="B15" s="420"/>
      <c r="C15" s="250">
        <f>SUM(C16:C20)</f>
        <v>8779</v>
      </c>
      <c r="D15" s="250">
        <f t="shared" ref="D15:E15" si="10">SUM(D16:D20)</f>
        <v>4430</v>
      </c>
      <c r="E15" s="250">
        <f t="shared" si="10"/>
        <v>2123</v>
      </c>
      <c r="F15" s="252">
        <f t="shared" si="7"/>
        <v>0.5046132816949539</v>
      </c>
      <c r="G15" s="253">
        <f t="shared" si="8"/>
        <v>0.24182708736758174</v>
      </c>
    </row>
    <row r="16" spans="1:13" ht="15" customHeight="1">
      <c r="A16" s="412">
        <v>1</v>
      </c>
      <c r="B16" s="73" t="s">
        <v>120</v>
      </c>
      <c r="C16" s="54">
        <v>1230</v>
      </c>
      <c r="D16" s="26">
        <v>596</v>
      </c>
      <c r="E16" s="26">
        <v>287</v>
      </c>
      <c r="F16" s="18">
        <f t="shared" si="7"/>
        <v>0.48455284552845529</v>
      </c>
      <c r="G16" s="239">
        <f t="shared" si="8"/>
        <v>0.23333333333333334</v>
      </c>
    </row>
    <row r="17" spans="1:7" ht="15" customHeight="1">
      <c r="A17" s="412">
        <v>2</v>
      </c>
      <c r="B17" s="73" t="s">
        <v>124</v>
      </c>
      <c r="C17" s="54">
        <v>1639</v>
      </c>
      <c r="D17" s="26">
        <v>804</v>
      </c>
      <c r="E17" s="26">
        <v>308</v>
      </c>
      <c r="F17" s="18">
        <f t="shared" si="7"/>
        <v>0.49054301403294692</v>
      </c>
      <c r="G17" s="239">
        <f t="shared" si="8"/>
        <v>0.18791946308724833</v>
      </c>
    </row>
    <row r="18" spans="1:7" ht="15" customHeight="1">
      <c r="A18" s="412">
        <v>3</v>
      </c>
      <c r="B18" s="73" t="s">
        <v>126</v>
      </c>
      <c r="C18" s="54">
        <v>2673</v>
      </c>
      <c r="D18" s="26">
        <v>1380</v>
      </c>
      <c r="E18" s="26">
        <v>671</v>
      </c>
      <c r="F18" s="18">
        <f t="shared" si="7"/>
        <v>0.51627384960718292</v>
      </c>
      <c r="G18" s="239">
        <f t="shared" si="8"/>
        <v>0.25102880658436216</v>
      </c>
    </row>
    <row r="19" spans="1:7" ht="15" customHeight="1">
      <c r="A19" s="412">
        <v>4</v>
      </c>
      <c r="B19" s="73" t="s">
        <v>127</v>
      </c>
      <c r="C19" s="54">
        <v>2018</v>
      </c>
      <c r="D19" s="26">
        <v>1073</v>
      </c>
      <c r="E19" s="26">
        <v>569</v>
      </c>
      <c r="F19" s="18">
        <f t="shared" si="7"/>
        <v>0.53171456888007929</v>
      </c>
      <c r="G19" s="239">
        <f t="shared" si="8"/>
        <v>0.28196233894945488</v>
      </c>
    </row>
    <row r="20" spans="1:7" ht="15" customHeight="1">
      <c r="A20" s="412">
        <v>5</v>
      </c>
      <c r="B20" s="73" t="s">
        <v>130</v>
      </c>
      <c r="C20" s="54">
        <v>1219</v>
      </c>
      <c r="D20" s="26">
        <v>577</v>
      </c>
      <c r="E20" s="26">
        <v>288</v>
      </c>
      <c r="F20" s="18">
        <f t="shared" si="7"/>
        <v>0.47333880229696473</v>
      </c>
      <c r="G20" s="239">
        <f t="shared" si="8"/>
        <v>0.23625922887612796</v>
      </c>
    </row>
    <row r="21" spans="1:7" s="391" customFormat="1" ht="17.100000000000001" customHeight="1">
      <c r="A21" s="381" t="s">
        <v>1571</v>
      </c>
      <c r="B21" s="381"/>
      <c r="C21" s="240">
        <f>SUM(C22+C28+C35+C44+C49+C56)</f>
        <v>71428</v>
      </c>
      <c r="D21" s="240">
        <f t="shared" ref="D21:E21" si="11">SUM(D22+D28+D35+D44+D49+D56)</f>
        <v>34892</v>
      </c>
      <c r="E21" s="240">
        <f t="shared" si="11"/>
        <v>12284</v>
      </c>
      <c r="F21" s="41">
        <f t="shared" si="7"/>
        <v>0.48849190793526348</v>
      </c>
      <c r="G21" s="243">
        <f t="shared" si="8"/>
        <v>0.17197737581900654</v>
      </c>
    </row>
    <row r="22" spans="1:7" s="391" customFormat="1" ht="17.100000000000001" customHeight="1">
      <c r="A22" s="420" t="s">
        <v>1572</v>
      </c>
      <c r="B22" s="420"/>
      <c r="C22" s="250">
        <f>SUM(C23:C27)</f>
        <v>11009</v>
      </c>
      <c r="D22" s="250">
        <f t="shared" ref="D22:E22" si="12">SUM(D23:D27)</f>
        <v>5893</v>
      </c>
      <c r="E22" s="250">
        <f t="shared" si="12"/>
        <v>1594</v>
      </c>
      <c r="F22" s="252">
        <f t="shared" si="7"/>
        <v>0.53528930874738845</v>
      </c>
      <c r="G22" s="253">
        <f t="shared" si="8"/>
        <v>0.14479062585157598</v>
      </c>
    </row>
    <row r="23" spans="1:7" ht="15" customHeight="1">
      <c r="A23" s="412">
        <v>1</v>
      </c>
      <c r="B23" s="73" t="s">
        <v>91</v>
      </c>
      <c r="C23" s="54">
        <v>2985</v>
      </c>
      <c r="D23" s="26">
        <v>1582</v>
      </c>
      <c r="E23" s="26">
        <v>400</v>
      </c>
      <c r="F23" s="18">
        <f t="shared" si="7"/>
        <v>0.52998324958123955</v>
      </c>
      <c r="G23" s="239">
        <f t="shared" si="8"/>
        <v>0.13400335008375208</v>
      </c>
    </row>
    <row r="24" spans="1:7" ht="15" customHeight="1">
      <c r="A24" s="412">
        <v>2</v>
      </c>
      <c r="B24" s="73" t="s">
        <v>92</v>
      </c>
      <c r="C24" s="54">
        <v>2043</v>
      </c>
      <c r="D24" s="26">
        <v>1150</v>
      </c>
      <c r="E24" s="26">
        <v>308</v>
      </c>
      <c r="F24" s="18">
        <f t="shared" si="7"/>
        <v>0.56289769946157608</v>
      </c>
      <c r="G24" s="239">
        <f t="shared" si="8"/>
        <v>0.15075868820362212</v>
      </c>
    </row>
    <row r="25" spans="1:7" ht="15" customHeight="1">
      <c r="A25" s="412">
        <v>3</v>
      </c>
      <c r="B25" s="73" t="s">
        <v>93</v>
      </c>
      <c r="C25" s="54">
        <v>2342</v>
      </c>
      <c r="D25" s="26">
        <v>1355</v>
      </c>
      <c r="E25" s="26">
        <v>344</v>
      </c>
      <c r="F25" s="18">
        <f t="shared" si="7"/>
        <v>0.5785653287788215</v>
      </c>
      <c r="G25" s="239">
        <f t="shared" si="8"/>
        <v>0.14688300597779674</v>
      </c>
    </row>
    <row r="26" spans="1:7" ht="15" customHeight="1">
      <c r="A26" s="412">
        <v>4</v>
      </c>
      <c r="B26" s="73" t="s">
        <v>128</v>
      </c>
      <c r="C26" s="54">
        <v>2056</v>
      </c>
      <c r="D26" s="26">
        <v>960</v>
      </c>
      <c r="E26" s="26">
        <v>351</v>
      </c>
      <c r="F26" s="18">
        <f t="shared" si="7"/>
        <v>0.46692607003891051</v>
      </c>
      <c r="G26" s="239">
        <f t="shared" si="8"/>
        <v>0.17071984435797666</v>
      </c>
    </row>
    <row r="27" spans="1:7" ht="15" customHeight="1">
      <c r="A27" s="412">
        <v>5</v>
      </c>
      <c r="B27" s="73" t="s">
        <v>94</v>
      </c>
      <c r="C27" s="54">
        <v>1583</v>
      </c>
      <c r="D27" s="26">
        <v>846</v>
      </c>
      <c r="E27" s="26">
        <v>191</v>
      </c>
      <c r="F27" s="18">
        <f t="shared" si="7"/>
        <v>0.53442830069488312</v>
      </c>
      <c r="G27" s="239">
        <f t="shared" si="8"/>
        <v>0.12065698041692988</v>
      </c>
    </row>
    <row r="28" spans="1:7" ht="17.100000000000001" customHeight="1">
      <c r="A28" s="420" t="s">
        <v>1558</v>
      </c>
      <c r="B28" s="420"/>
      <c r="C28" s="250">
        <f>SUM(C29:C34)</f>
        <v>11520</v>
      </c>
      <c r="D28" s="250">
        <f t="shared" ref="D28:E28" si="13">SUM(D29:D34)</f>
        <v>5101</v>
      </c>
      <c r="E28" s="250">
        <f t="shared" si="13"/>
        <v>1809</v>
      </c>
      <c r="F28" s="252">
        <f t="shared" si="7"/>
        <v>0.44279513888888888</v>
      </c>
      <c r="G28" s="253">
        <f t="shared" si="8"/>
        <v>0.15703125000000001</v>
      </c>
    </row>
    <row r="29" spans="1:7" ht="15" customHeight="1">
      <c r="A29" s="412">
        <v>1</v>
      </c>
      <c r="B29" s="73" t="s">
        <v>95</v>
      </c>
      <c r="C29" s="54">
        <v>1741</v>
      </c>
      <c r="D29" s="26">
        <v>791</v>
      </c>
      <c r="E29" s="26">
        <v>266</v>
      </c>
      <c r="F29" s="18">
        <f t="shared" si="7"/>
        <v>0.45433658816771971</v>
      </c>
      <c r="G29" s="239">
        <f t="shared" si="8"/>
        <v>0.15278575531303848</v>
      </c>
    </row>
    <row r="30" spans="1:7" ht="15" customHeight="1">
      <c r="A30" s="412">
        <v>2</v>
      </c>
      <c r="B30" s="77" t="s">
        <v>96</v>
      </c>
      <c r="C30" s="54">
        <v>2414</v>
      </c>
      <c r="D30" s="26">
        <v>1137</v>
      </c>
      <c r="E30" s="26">
        <v>447</v>
      </c>
      <c r="F30" s="18">
        <f t="shared" si="7"/>
        <v>0.47100248550124274</v>
      </c>
      <c r="G30" s="239">
        <f t="shared" si="8"/>
        <v>0.18516984258492128</v>
      </c>
    </row>
    <row r="31" spans="1:7" ht="15" customHeight="1">
      <c r="A31" s="412">
        <v>3</v>
      </c>
      <c r="B31" s="73" t="s">
        <v>98</v>
      </c>
      <c r="C31" s="54">
        <v>2143</v>
      </c>
      <c r="D31" s="26">
        <v>817</v>
      </c>
      <c r="E31" s="26">
        <v>145</v>
      </c>
      <c r="F31" s="18">
        <f t="shared" si="7"/>
        <v>0.38124125058329444</v>
      </c>
      <c r="G31" s="239">
        <f t="shared" si="8"/>
        <v>6.7662155856276246E-2</v>
      </c>
    </row>
    <row r="32" spans="1:7" ht="15" customHeight="1">
      <c r="A32" s="412">
        <v>4</v>
      </c>
      <c r="B32" s="73" t="s">
        <v>99</v>
      </c>
      <c r="C32" s="54">
        <v>1370</v>
      </c>
      <c r="D32" s="26">
        <v>674</v>
      </c>
      <c r="E32" s="26">
        <v>198</v>
      </c>
      <c r="F32" s="18">
        <f t="shared" si="7"/>
        <v>0.49197080291970802</v>
      </c>
      <c r="G32" s="239">
        <f t="shared" si="8"/>
        <v>0.14452554744525548</v>
      </c>
    </row>
    <row r="33" spans="1:7" ht="15" customHeight="1">
      <c r="A33" s="412">
        <v>5</v>
      </c>
      <c r="B33" s="73" t="s">
        <v>133</v>
      </c>
      <c r="C33" s="54">
        <v>2345</v>
      </c>
      <c r="D33" s="26">
        <v>856</v>
      </c>
      <c r="E33" s="26">
        <v>506</v>
      </c>
      <c r="F33" s="18">
        <f t="shared" si="7"/>
        <v>0.36503198294243072</v>
      </c>
      <c r="G33" s="239">
        <f t="shared" si="8"/>
        <v>0.21577825159914713</v>
      </c>
    </row>
    <row r="34" spans="1:7" s="21" customFormat="1" ht="15" customHeight="1">
      <c r="A34" s="412">
        <v>6</v>
      </c>
      <c r="B34" s="75" t="s">
        <v>97</v>
      </c>
      <c r="C34" s="16">
        <v>1507</v>
      </c>
      <c r="D34" s="38">
        <v>826</v>
      </c>
      <c r="E34" s="38">
        <v>247</v>
      </c>
      <c r="F34" s="18">
        <f t="shared" si="7"/>
        <v>0.5481088254810883</v>
      </c>
      <c r="G34" s="239">
        <f t="shared" si="8"/>
        <v>0.16390179163901791</v>
      </c>
    </row>
    <row r="35" spans="1:7" ht="17.100000000000001" customHeight="1">
      <c r="A35" s="420" t="s">
        <v>1559</v>
      </c>
      <c r="B35" s="420"/>
      <c r="C35" s="250">
        <f>SUM(C36:C43)</f>
        <v>23403</v>
      </c>
      <c r="D35" s="250">
        <f t="shared" ref="D35:E35" si="14">SUM(D36:D43)</f>
        <v>11402</v>
      </c>
      <c r="E35" s="250">
        <f t="shared" si="14"/>
        <v>3951</v>
      </c>
      <c r="F35" s="252">
        <f t="shared" si="7"/>
        <v>0.48720249540657179</v>
      </c>
      <c r="G35" s="253">
        <f t="shared" si="8"/>
        <v>0.16882450967824639</v>
      </c>
    </row>
    <row r="36" spans="1:7" ht="15" customHeight="1">
      <c r="A36" s="412">
        <v>1</v>
      </c>
      <c r="B36" s="73" t="s">
        <v>104</v>
      </c>
      <c r="C36" s="54">
        <v>913</v>
      </c>
      <c r="D36" s="26">
        <v>366</v>
      </c>
      <c r="E36" s="26">
        <v>139</v>
      </c>
      <c r="F36" s="18">
        <f t="shared" si="7"/>
        <v>0.4008762322015334</v>
      </c>
      <c r="G36" s="239">
        <f t="shared" si="8"/>
        <v>0.15224534501642936</v>
      </c>
    </row>
    <row r="37" spans="1:7" ht="15" customHeight="1">
      <c r="A37" s="412">
        <v>2</v>
      </c>
      <c r="B37" s="73" t="s">
        <v>105</v>
      </c>
      <c r="C37" s="54">
        <v>1912</v>
      </c>
      <c r="D37" s="26">
        <v>917</v>
      </c>
      <c r="E37" s="26">
        <v>263</v>
      </c>
      <c r="F37" s="18">
        <f t="shared" si="7"/>
        <v>0.47960251046025104</v>
      </c>
      <c r="G37" s="239">
        <f t="shared" si="8"/>
        <v>0.13755230125523013</v>
      </c>
    </row>
    <row r="38" spans="1:7" ht="15" customHeight="1">
      <c r="A38" s="412">
        <v>3</v>
      </c>
      <c r="B38" s="73" t="s">
        <v>106</v>
      </c>
      <c r="C38" s="54">
        <v>1419</v>
      </c>
      <c r="D38" s="26">
        <v>618</v>
      </c>
      <c r="E38" s="26">
        <v>127</v>
      </c>
      <c r="F38" s="18">
        <f t="shared" si="7"/>
        <v>0.43551797040169132</v>
      </c>
      <c r="G38" s="239">
        <f t="shared" si="8"/>
        <v>8.9499647639182528E-2</v>
      </c>
    </row>
    <row r="39" spans="1:7" ht="15" customHeight="1">
      <c r="A39" s="412">
        <v>4</v>
      </c>
      <c r="B39" s="73" t="s">
        <v>137</v>
      </c>
      <c r="C39" s="54">
        <v>1964</v>
      </c>
      <c r="D39" s="26">
        <v>1038</v>
      </c>
      <c r="E39" s="26">
        <v>270</v>
      </c>
      <c r="F39" s="18">
        <f t="shared" si="7"/>
        <v>0.52851323828920571</v>
      </c>
      <c r="G39" s="239">
        <f t="shared" si="8"/>
        <v>0.13747454175152748</v>
      </c>
    </row>
    <row r="40" spans="1:7" ht="15" customHeight="1">
      <c r="A40" s="412">
        <v>5</v>
      </c>
      <c r="B40" s="77" t="s">
        <v>108</v>
      </c>
      <c r="C40" s="54">
        <v>5932</v>
      </c>
      <c r="D40" s="26">
        <v>3092</v>
      </c>
      <c r="E40" s="26">
        <v>1114</v>
      </c>
      <c r="F40" s="18">
        <f t="shared" si="7"/>
        <v>0.52124072825354018</v>
      </c>
      <c r="G40" s="239">
        <f t="shared" si="8"/>
        <v>0.18779501011463251</v>
      </c>
    </row>
    <row r="41" spans="1:7" ht="15" customHeight="1">
      <c r="A41" s="412">
        <v>6</v>
      </c>
      <c r="B41" s="73" t="s">
        <v>110</v>
      </c>
      <c r="C41" s="54">
        <v>2335</v>
      </c>
      <c r="D41" s="26">
        <v>1290</v>
      </c>
      <c r="E41" s="26">
        <v>102</v>
      </c>
      <c r="F41" s="18">
        <f t="shared" si="7"/>
        <v>0.55246252676659524</v>
      </c>
      <c r="G41" s="239">
        <f t="shared" si="8"/>
        <v>4.3683083511777299E-2</v>
      </c>
    </row>
    <row r="42" spans="1:7" ht="15" customHeight="1">
      <c r="A42" s="412">
        <v>7</v>
      </c>
      <c r="B42" s="73" t="s">
        <v>114</v>
      </c>
      <c r="C42" s="54">
        <v>1550</v>
      </c>
      <c r="D42" s="26">
        <v>617</v>
      </c>
      <c r="E42" s="26">
        <v>258</v>
      </c>
      <c r="F42" s="18">
        <f t="shared" si="7"/>
        <v>0.39806451612903226</v>
      </c>
      <c r="G42" s="239">
        <f t="shared" si="8"/>
        <v>0.1664516129032258</v>
      </c>
    </row>
    <row r="43" spans="1:7" s="21" customFormat="1" ht="15" customHeight="1">
      <c r="A43" s="412">
        <v>8</v>
      </c>
      <c r="B43" s="75" t="s">
        <v>138</v>
      </c>
      <c r="C43" s="16">
        <v>7378</v>
      </c>
      <c r="D43" s="38">
        <v>3464</v>
      </c>
      <c r="E43" s="38">
        <v>1678</v>
      </c>
      <c r="F43" s="18">
        <f t="shared" si="7"/>
        <v>0.46950393060449985</v>
      </c>
      <c r="G43" s="239">
        <f t="shared" si="8"/>
        <v>0.2274329086473299</v>
      </c>
    </row>
    <row r="44" spans="1:7" s="391" customFormat="1" ht="17.100000000000001" customHeight="1">
      <c r="A44" s="420" t="s">
        <v>1566</v>
      </c>
      <c r="B44" s="420"/>
      <c r="C44" s="250">
        <f>SUM(C45:C48)</f>
        <v>11148</v>
      </c>
      <c r="D44" s="250">
        <f t="shared" ref="D44:E44" si="15">SUM(D45:D48)</f>
        <v>5257</v>
      </c>
      <c r="E44" s="250">
        <f t="shared" si="15"/>
        <v>1872</v>
      </c>
      <c r="F44" s="252">
        <f t="shared" si="7"/>
        <v>0.47156440617151058</v>
      </c>
      <c r="G44" s="253">
        <f t="shared" si="8"/>
        <v>0.16792249730893433</v>
      </c>
    </row>
    <row r="45" spans="1:7" ht="15" customHeight="1">
      <c r="A45" s="412">
        <v>1</v>
      </c>
      <c r="B45" s="73" t="s">
        <v>100</v>
      </c>
      <c r="C45" s="54">
        <v>1965</v>
      </c>
      <c r="D45" s="26">
        <v>982</v>
      </c>
      <c r="E45" s="26">
        <v>109</v>
      </c>
      <c r="F45" s="18">
        <f t="shared" si="7"/>
        <v>0.49974554707379137</v>
      </c>
      <c r="G45" s="239">
        <f t="shared" si="8"/>
        <v>5.5470737913486008E-2</v>
      </c>
    </row>
    <row r="46" spans="1:7" ht="15" customHeight="1">
      <c r="A46" s="412">
        <v>2</v>
      </c>
      <c r="B46" s="77" t="s">
        <v>101</v>
      </c>
      <c r="C46" s="54">
        <v>3593</v>
      </c>
      <c r="D46" s="26">
        <v>1632</v>
      </c>
      <c r="E46" s="26">
        <v>665</v>
      </c>
      <c r="F46" s="18">
        <f t="shared" si="7"/>
        <v>0.45421653214583912</v>
      </c>
      <c r="G46" s="239">
        <f t="shared" si="8"/>
        <v>0.18508210409128861</v>
      </c>
    </row>
    <row r="47" spans="1:7" ht="15" customHeight="1">
      <c r="A47" s="412">
        <v>3</v>
      </c>
      <c r="B47" s="73" t="s">
        <v>103</v>
      </c>
      <c r="C47" s="54">
        <v>1937</v>
      </c>
      <c r="D47" s="26">
        <v>999</v>
      </c>
      <c r="E47" s="26">
        <v>234</v>
      </c>
      <c r="F47" s="18">
        <f t="shared" si="7"/>
        <v>0.51574599896747553</v>
      </c>
      <c r="G47" s="239">
        <f t="shared" si="8"/>
        <v>0.12080536912751678</v>
      </c>
    </row>
    <row r="48" spans="1:7" s="21" customFormat="1" ht="15" customHeight="1">
      <c r="A48" s="412">
        <v>4</v>
      </c>
      <c r="B48" s="75" t="s">
        <v>102</v>
      </c>
      <c r="C48" s="16">
        <v>3653</v>
      </c>
      <c r="D48" s="38">
        <v>1644</v>
      </c>
      <c r="E48" s="38">
        <v>864</v>
      </c>
      <c r="F48" s="18">
        <f t="shared" si="7"/>
        <v>0.45004106214070627</v>
      </c>
      <c r="G48" s="239">
        <f t="shared" si="8"/>
        <v>0.2365179304681084</v>
      </c>
    </row>
    <row r="49" spans="1:7" ht="17.100000000000001" customHeight="1">
      <c r="A49" s="420" t="s">
        <v>1560</v>
      </c>
      <c r="B49" s="420"/>
      <c r="C49" s="250">
        <f>SUM(C50:C55)</f>
        <v>9312</v>
      </c>
      <c r="D49" s="250">
        <f t="shared" ref="D49:E49" si="16">SUM(D50:D55)</f>
        <v>4886</v>
      </c>
      <c r="E49" s="250">
        <f t="shared" si="16"/>
        <v>1823</v>
      </c>
      <c r="F49" s="252">
        <f t="shared" si="7"/>
        <v>0.52469931271477666</v>
      </c>
      <c r="G49" s="253">
        <f t="shared" si="8"/>
        <v>0.19576890034364261</v>
      </c>
    </row>
    <row r="50" spans="1:7" ht="15" customHeight="1">
      <c r="A50" s="342">
        <v>1</v>
      </c>
      <c r="B50" s="73" t="s">
        <v>119</v>
      </c>
      <c r="C50" s="54">
        <v>2244</v>
      </c>
      <c r="D50" s="26">
        <v>1263</v>
      </c>
      <c r="E50" s="26">
        <v>374</v>
      </c>
      <c r="F50" s="18">
        <f t="shared" si="7"/>
        <v>0.56283422459893051</v>
      </c>
      <c r="G50" s="239">
        <f t="shared" si="8"/>
        <v>0.16666666666666666</v>
      </c>
    </row>
    <row r="51" spans="1:7" ht="15" customHeight="1">
      <c r="A51" s="412">
        <v>2</v>
      </c>
      <c r="B51" s="73" t="s">
        <v>139</v>
      </c>
      <c r="C51" s="54">
        <v>847</v>
      </c>
      <c r="D51" s="26">
        <v>404</v>
      </c>
      <c r="E51" s="26">
        <v>206</v>
      </c>
      <c r="F51" s="18">
        <f t="shared" si="7"/>
        <v>0.47697756788665879</v>
      </c>
      <c r="G51" s="239">
        <f t="shared" si="8"/>
        <v>0.24321133412042503</v>
      </c>
    </row>
    <row r="52" spans="1:7" ht="15" customHeight="1">
      <c r="A52" s="412">
        <v>3</v>
      </c>
      <c r="B52" s="77" t="s">
        <v>116</v>
      </c>
      <c r="C52" s="54">
        <v>1646</v>
      </c>
      <c r="D52" s="26">
        <v>863</v>
      </c>
      <c r="E52" s="26">
        <v>310</v>
      </c>
      <c r="F52" s="18">
        <f t="shared" si="7"/>
        <v>0.52430133657351152</v>
      </c>
      <c r="G52" s="239">
        <f t="shared" si="8"/>
        <v>0.18833535844471447</v>
      </c>
    </row>
    <row r="53" spans="1:7" ht="15" customHeight="1">
      <c r="A53" s="342">
        <v>4</v>
      </c>
      <c r="B53" s="73" t="s">
        <v>118</v>
      </c>
      <c r="C53" s="54">
        <v>1427</v>
      </c>
      <c r="D53" s="26">
        <v>769</v>
      </c>
      <c r="E53" s="26">
        <v>243</v>
      </c>
      <c r="F53" s="18">
        <f t="shared" si="7"/>
        <v>0.53889278206026625</v>
      </c>
      <c r="G53" s="239">
        <f t="shared" si="8"/>
        <v>0.1702873160476524</v>
      </c>
    </row>
    <row r="54" spans="1:7" ht="15" customHeight="1">
      <c r="A54" s="412">
        <v>5</v>
      </c>
      <c r="B54" s="73" t="s">
        <v>131</v>
      </c>
      <c r="C54" s="54">
        <v>1523</v>
      </c>
      <c r="D54" s="26">
        <v>745</v>
      </c>
      <c r="E54" s="26">
        <v>367</v>
      </c>
      <c r="F54" s="18">
        <f t="shared" si="7"/>
        <v>0.48916611950098488</v>
      </c>
      <c r="G54" s="239">
        <f t="shared" si="8"/>
        <v>0.24097176625082076</v>
      </c>
    </row>
    <row r="55" spans="1:7" s="21" customFormat="1" ht="15" customHeight="1">
      <c r="A55" s="412">
        <v>6</v>
      </c>
      <c r="B55" s="75" t="s">
        <v>140</v>
      </c>
      <c r="C55" s="16">
        <v>1625</v>
      </c>
      <c r="D55" s="38">
        <v>842</v>
      </c>
      <c r="E55" s="38">
        <v>323</v>
      </c>
      <c r="F55" s="18">
        <f t="shared" si="7"/>
        <v>0.51815384615384619</v>
      </c>
      <c r="G55" s="239">
        <f t="shared" si="8"/>
        <v>0.19876923076923078</v>
      </c>
    </row>
    <row r="56" spans="1:7" ht="17.100000000000001" customHeight="1">
      <c r="A56" s="420" t="s">
        <v>1561</v>
      </c>
      <c r="B56" s="420"/>
      <c r="C56" s="250">
        <f>SUM(C57:C59)</f>
        <v>5036</v>
      </c>
      <c r="D56" s="250">
        <f t="shared" ref="D56:E56" si="17">SUM(D57:D59)</f>
        <v>2353</v>
      </c>
      <c r="E56" s="250">
        <f t="shared" si="17"/>
        <v>1235</v>
      </c>
      <c r="F56" s="252">
        <f t="shared" si="7"/>
        <v>0.46723590150913424</v>
      </c>
      <c r="G56" s="253">
        <f t="shared" si="8"/>
        <v>0.24523431294678316</v>
      </c>
    </row>
    <row r="57" spans="1:7" ht="15" customHeight="1">
      <c r="A57" s="412">
        <v>1</v>
      </c>
      <c r="B57" s="73" t="s">
        <v>121</v>
      </c>
      <c r="C57" s="54">
        <v>1486</v>
      </c>
      <c r="D57" s="26">
        <v>562</v>
      </c>
      <c r="E57" s="26">
        <v>398</v>
      </c>
      <c r="F57" s="18">
        <f t="shared" si="7"/>
        <v>0.37819650067294752</v>
      </c>
      <c r="G57" s="239">
        <f t="shared" si="8"/>
        <v>0.26783310901749663</v>
      </c>
    </row>
    <row r="58" spans="1:7" ht="15" customHeight="1">
      <c r="A58" s="412">
        <v>2</v>
      </c>
      <c r="B58" s="73" t="s">
        <v>129</v>
      </c>
      <c r="C58" s="54">
        <v>1814</v>
      </c>
      <c r="D58" s="26">
        <v>838</v>
      </c>
      <c r="E58" s="26">
        <v>488</v>
      </c>
      <c r="F58" s="18">
        <f t="shared" si="7"/>
        <v>0.46196251378169789</v>
      </c>
      <c r="G58" s="239">
        <f t="shared" si="8"/>
        <v>0.26901874310915103</v>
      </c>
    </row>
    <row r="59" spans="1:7" ht="15" customHeight="1">
      <c r="A59" s="412">
        <v>3</v>
      </c>
      <c r="B59" s="73" t="s">
        <v>134</v>
      </c>
      <c r="C59" s="54">
        <v>1736</v>
      </c>
      <c r="D59" s="26">
        <v>953</v>
      </c>
      <c r="E59" s="26">
        <v>349</v>
      </c>
      <c r="F59" s="18">
        <f t="shared" si="7"/>
        <v>0.54896313364055305</v>
      </c>
      <c r="G59" s="239">
        <f t="shared" si="8"/>
        <v>0.20103686635944701</v>
      </c>
    </row>
    <row r="60" spans="1:7">
      <c r="B60" s="411"/>
      <c r="C60" s="36"/>
      <c r="D60" s="36"/>
      <c r="E60" s="36"/>
      <c r="F60" s="36"/>
      <c r="G60" s="181"/>
    </row>
    <row r="61" spans="1:7">
      <c r="B61" s="411"/>
      <c r="C61" s="36"/>
      <c r="D61" s="36"/>
      <c r="E61" s="36"/>
      <c r="F61" s="36"/>
      <c r="G61" s="181"/>
    </row>
  </sheetData>
  <mergeCells count="13">
    <mergeCell ref="A6:B6"/>
    <mergeCell ref="A5:B5"/>
    <mergeCell ref="A2:G2"/>
    <mergeCell ref="A3:G3"/>
    <mergeCell ref="A8:B8"/>
    <mergeCell ref="A49:B49"/>
    <mergeCell ref="A56:B56"/>
    <mergeCell ref="A10:B10"/>
    <mergeCell ref="A15:B15"/>
    <mergeCell ref="A22:B22"/>
    <mergeCell ref="A44:B44"/>
    <mergeCell ref="A28:B28"/>
    <mergeCell ref="A35:B35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80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L61"/>
  <sheetViews>
    <sheetView topLeftCell="A31" zoomScaleNormal="100" zoomScaleSheetLayoutView="75" workbookViewId="0">
      <selection activeCell="S16" sqref="S16"/>
    </sheetView>
  </sheetViews>
  <sheetFormatPr defaultColWidth="3" defaultRowHeight="12.75"/>
  <cols>
    <col min="1" max="1" width="3.42578125" style="388" customWidth="1"/>
    <col min="2" max="2" width="18" style="388" customWidth="1"/>
    <col min="3" max="3" width="10.28515625" style="388" customWidth="1"/>
    <col min="4" max="5" width="10" style="388" customWidth="1"/>
    <col min="6" max="8" width="10.28515625" style="388" customWidth="1"/>
    <col min="9" max="9" width="11.140625" style="388" customWidth="1"/>
    <col min="10" max="11" width="10.85546875" style="388" customWidth="1"/>
    <col min="12" max="12" width="11" style="388" customWidth="1"/>
    <col min="13" max="16384" width="3" style="388"/>
  </cols>
  <sheetData>
    <row r="1" spans="1:12" ht="15.75">
      <c r="A1" s="436" t="s">
        <v>150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12" s="167" customFormat="1" ht="15.75">
      <c r="A2" s="437" t="s">
        <v>59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2" s="167" customFormat="1" ht="14.25" customHeight="1">
      <c r="A3" s="438" t="s">
        <v>54</v>
      </c>
      <c r="B3" s="439" t="s">
        <v>55</v>
      </c>
      <c r="C3" s="432" t="s">
        <v>177</v>
      </c>
      <c r="D3" s="432" t="s">
        <v>233</v>
      </c>
      <c r="E3" s="432" t="s">
        <v>520</v>
      </c>
      <c r="F3" s="432" t="s">
        <v>1414</v>
      </c>
      <c r="G3" s="432" t="s">
        <v>1453</v>
      </c>
      <c r="H3" s="432" t="s">
        <v>1463</v>
      </c>
      <c r="I3" s="459" t="s">
        <v>136</v>
      </c>
      <c r="J3" s="448"/>
      <c r="K3" s="448"/>
      <c r="L3" s="448"/>
    </row>
    <row r="4" spans="1:12" ht="71.25" customHeight="1">
      <c r="A4" s="445"/>
      <c r="B4" s="448"/>
      <c r="C4" s="432"/>
      <c r="D4" s="432"/>
      <c r="E4" s="432"/>
      <c r="F4" s="432"/>
      <c r="G4" s="432"/>
      <c r="H4" s="432"/>
      <c r="I4" s="69" t="s">
        <v>1460</v>
      </c>
      <c r="J4" s="69" t="s">
        <v>1456</v>
      </c>
      <c r="K4" s="69" t="s">
        <v>1461</v>
      </c>
      <c r="L4" s="69" t="s">
        <v>1462</v>
      </c>
    </row>
    <row r="5" spans="1:12" s="51" customFormat="1" ht="24.95" customHeight="1">
      <c r="A5" s="433" t="s">
        <v>67</v>
      </c>
      <c r="B5" s="433"/>
      <c r="C5" s="174">
        <v>972734</v>
      </c>
      <c r="D5" s="174">
        <v>841878</v>
      </c>
      <c r="E5" s="174">
        <v>736618</v>
      </c>
      <c r="F5" s="174">
        <v>630455</v>
      </c>
      <c r="G5" s="174">
        <v>595530</v>
      </c>
      <c r="H5" s="174">
        <v>543724</v>
      </c>
      <c r="I5" s="14">
        <f>H5-G5</f>
        <v>-51806</v>
      </c>
      <c r="J5" s="143">
        <f t="shared" ref="J5" si="0">I5/G5</f>
        <v>-8.6991419407922349E-2</v>
      </c>
      <c r="K5" s="14">
        <f>H5-F5</f>
        <v>-86731</v>
      </c>
      <c r="L5" s="15">
        <f t="shared" ref="L5" si="1">K5/F5</f>
        <v>-0.13756889865256045</v>
      </c>
    </row>
    <row r="6" spans="1:12" s="50" customFormat="1" ht="27.95" customHeight="1">
      <c r="A6" s="435" t="s">
        <v>11</v>
      </c>
      <c r="B6" s="456"/>
      <c r="C6" s="245">
        <f>SUM(C7+C21)</f>
        <v>123884</v>
      </c>
      <c r="D6" s="245">
        <f t="shared" ref="D6:H6" si="2">SUM(D7+D21)</f>
        <v>109785</v>
      </c>
      <c r="E6" s="245">
        <f t="shared" si="2"/>
        <v>99434</v>
      </c>
      <c r="F6" s="245">
        <f t="shared" si="2"/>
        <v>85786</v>
      </c>
      <c r="G6" s="245">
        <f t="shared" si="2"/>
        <v>78818</v>
      </c>
      <c r="H6" s="245">
        <f t="shared" si="2"/>
        <v>73174</v>
      </c>
      <c r="I6" s="194">
        <f t="shared" ref="I6:I7" si="3">H6-G6</f>
        <v>-5644</v>
      </c>
      <c r="J6" s="246">
        <f t="shared" ref="J6:J7" si="4">I6/G6</f>
        <v>-7.1608008322971914E-2</v>
      </c>
      <c r="K6" s="194">
        <f t="shared" ref="K6:K7" si="5">H6-F6</f>
        <v>-12612</v>
      </c>
      <c r="L6" s="191">
        <f t="shared" ref="L6:L7" si="6">K6/F6</f>
        <v>-0.14701699578019722</v>
      </c>
    </row>
    <row r="7" spans="1:12" s="166" customFormat="1" ht="17.100000000000001" customHeight="1">
      <c r="A7" s="421" t="s">
        <v>1568</v>
      </c>
      <c r="B7" s="457"/>
      <c r="C7" s="240">
        <f>SUM(C8+C10+C15)</f>
        <v>46342</v>
      </c>
      <c r="D7" s="240">
        <f t="shared" ref="D7:H7" si="7">SUM(D8+D10+D15)</f>
        <v>40441</v>
      </c>
      <c r="E7" s="240">
        <f t="shared" si="7"/>
        <v>35606</v>
      </c>
      <c r="F7" s="240">
        <f t="shared" si="7"/>
        <v>29760</v>
      </c>
      <c r="G7" s="240">
        <f t="shared" si="7"/>
        <v>25650</v>
      </c>
      <c r="H7" s="240">
        <f t="shared" si="7"/>
        <v>23540</v>
      </c>
      <c r="I7" s="241">
        <f t="shared" si="3"/>
        <v>-2110</v>
      </c>
      <c r="J7" s="243">
        <f t="shared" si="4"/>
        <v>-8.2261208576998049E-2</v>
      </c>
      <c r="K7" s="241">
        <f t="shared" si="5"/>
        <v>-6220</v>
      </c>
      <c r="L7" s="41">
        <f t="shared" si="6"/>
        <v>-0.20900537634408603</v>
      </c>
    </row>
    <row r="8" spans="1:12" s="166" customFormat="1" ht="17.100000000000001" customHeight="1">
      <c r="A8" s="420" t="s">
        <v>1553</v>
      </c>
      <c r="B8" s="420"/>
      <c r="C8" s="250">
        <f>C9</f>
        <v>24870</v>
      </c>
      <c r="D8" s="250">
        <f t="shared" ref="D8:H8" si="8">D9</f>
        <v>21393</v>
      </c>
      <c r="E8" s="250">
        <f t="shared" si="8"/>
        <v>18576</v>
      </c>
      <c r="F8" s="250">
        <f t="shared" si="8"/>
        <v>15220</v>
      </c>
      <c r="G8" s="250">
        <f t="shared" si="8"/>
        <v>13070</v>
      </c>
      <c r="H8" s="250">
        <f t="shared" si="8"/>
        <v>11524</v>
      </c>
      <c r="I8" s="251">
        <f t="shared" ref="I8:I59" si="9">H8-G8</f>
        <v>-1546</v>
      </c>
      <c r="J8" s="253">
        <f t="shared" ref="J8:J59" si="10">I8/G8</f>
        <v>-0.11828615149196633</v>
      </c>
      <c r="K8" s="251">
        <f t="shared" ref="K8:K59" si="11">H8-F8</f>
        <v>-3696</v>
      </c>
      <c r="L8" s="252">
        <f t="shared" ref="L8:L59" si="12">K8/F8</f>
        <v>-0.24283837056504598</v>
      </c>
    </row>
    <row r="9" spans="1:12" s="167" customFormat="1" ht="15" customHeight="1">
      <c r="A9" s="12">
        <v>1</v>
      </c>
      <c r="B9" s="79" t="s">
        <v>79</v>
      </c>
      <c r="C9" s="172">
        <v>24870</v>
      </c>
      <c r="D9" s="172">
        <v>21393</v>
      </c>
      <c r="E9" s="172">
        <v>18576</v>
      </c>
      <c r="F9" s="172">
        <v>15220</v>
      </c>
      <c r="G9" s="172">
        <v>13070</v>
      </c>
      <c r="H9" s="172">
        <v>11524</v>
      </c>
      <c r="I9" s="55">
        <f t="shared" si="9"/>
        <v>-1546</v>
      </c>
      <c r="J9" s="239">
        <f t="shared" si="10"/>
        <v>-0.11828615149196633</v>
      </c>
      <c r="K9" s="55">
        <f t="shared" si="11"/>
        <v>-3696</v>
      </c>
      <c r="L9" s="18">
        <f t="shared" si="12"/>
        <v>-0.24283837056504598</v>
      </c>
    </row>
    <row r="10" spans="1:12" s="166" customFormat="1" ht="17.100000000000001" customHeight="1">
      <c r="A10" s="420" t="s">
        <v>1569</v>
      </c>
      <c r="B10" s="420"/>
      <c r="C10" s="250">
        <f>SUM(C11:C14)</f>
        <v>11832</v>
      </c>
      <c r="D10" s="250">
        <f t="shared" ref="D10:H10" si="13">SUM(D11:D14)</f>
        <v>10451</v>
      </c>
      <c r="E10" s="250">
        <f t="shared" si="13"/>
        <v>9400</v>
      </c>
      <c r="F10" s="250">
        <f t="shared" si="13"/>
        <v>8081</v>
      </c>
      <c r="G10" s="250">
        <f t="shared" si="13"/>
        <v>6937</v>
      </c>
      <c r="H10" s="250">
        <f t="shared" si="13"/>
        <v>6648</v>
      </c>
      <c r="I10" s="251">
        <f t="shared" si="9"/>
        <v>-289</v>
      </c>
      <c r="J10" s="253">
        <f t="shared" si="10"/>
        <v>-4.1660660227764164E-2</v>
      </c>
      <c r="K10" s="251">
        <f t="shared" si="11"/>
        <v>-1433</v>
      </c>
      <c r="L10" s="252">
        <f t="shared" si="12"/>
        <v>-0.17732953842346244</v>
      </c>
    </row>
    <row r="11" spans="1:12" ht="15" customHeight="1">
      <c r="A11" s="11">
        <v>1</v>
      </c>
      <c r="B11" s="11" t="s">
        <v>37</v>
      </c>
      <c r="C11" s="171">
        <v>2230</v>
      </c>
      <c r="D11" s="171">
        <v>2019</v>
      </c>
      <c r="E11" s="171">
        <v>1832</v>
      </c>
      <c r="F11" s="171">
        <v>1566</v>
      </c>
      <c r="G11" s="171">
        <v>1230</v>
      </c>
      <c r="H11" s="171">
        <v>1205</v>
      </c>
      <c r="I11" s="55">
        <f t="shared" si="9"/>
        <v>-25</v>
      </c>
      <c r="J11" s="239">
        <f t="shared" si="10"/>
        <v>-2.032520325203252E-2</v>
      </c>
      <c r="K11" s="55">
        <f t="shared" si="11"/>
        <v>-361</v>
      </c>
      <c r="L11" s="18">
        <f t="shared" si="12"/>
        <v>-0.23052362707535121</v>
      </c>
    </row>
    <row r="12" spans="1:12" ht="15" customHeight="1">
      <c r="A12" s="11">
        <v>2</v>
      </c>
      <c r="B12" s="11" t="s">
        <v>68</v>
      </c>
      <c r="C12" s="171">
        <v>2597</v>
      </c>
      <c r="D12" s="171">
        <v>2184</v>
      </c>
      <c r="E12" s="171">
        <v>1828</v>
      </c>
      <c r="F12" s="171">
        <v>1489</v>
      </c>
      <c r="G12" s="171">
        <v>1367</v>
      </c>
      <c r="H12" s="171">
        <v>1363</v>
      </c>
      <c r="I12" s="55">
        <f t="shared" si="9"/>
        <v>-4</v>
      </c>
      <c r="J12" s="239">
        <f t="shared" si="10"/>
        <v>-2.926115581565472E-3</v>
      </c>
      <c r="K12" s="55">
        <f t="shared" si="11"/>
        <v>-126</v>
      </c>
      <c r="L12" s="18">
        <f t="shared" si="12"/>
        <v>-8.4620550705171257E-2</v>
      </c>
    </row>
    <row r="13" spans="1:12" ht="15" customHeight="1">
      <c r="A13" s="11">
        <v>3</v>
      </c>
      <c r="B13" s="11" t="s">
        <v>39</v>
      </c>
      <c r="C13" s="171">
        <v>1695</v>
      </c>
      <c r="D13" s="171">
        <v>1559</v>
      </c>
      <c r="E13" s="171">
        <v>1356</v>
      </c>
      <c r="F13" s="171">
        <v>1228</v>
      </c>
      <c r="G13" s="171">
        <v>1097</v>
      </c>
      <c r="H13" s="171">
        <v>1044</v>
      </c>
      <c r="I13" s="55">
        <f t="shared" si="9"/>
        <v>-53</v>
      </c>
      <c r="J13" s="239">
        <f t="shared" si="10"/>
        <v>-4.831358249772106E-2</v>
      </c>
      <c r="K13" s="55">
        <f t="shared" si="11"/>
        <v>-184</v>
      </c>
      <c r="L13" s="18">
        <f t="shared" si="12"/>
        <v>-0.14983713355048861</v>
      </c>
    </row>
    <row r="14" spans="1:12" ht="15" customHeight="1">
      <c r="A14" s="11">
        <v>4</v>
      </c>
      <c r="B14" s="11" t="s">
        <v>46</v>
      </c>
      <c r="C14" s="171">
        <v>5310</v>
      </c>
      <c r="D14" s="171">
        <v>4689</v>
      </c>
      <c r="E14" s="171">
        <v>4384</v>
      </c>
      <c r="F14" s="171">
        <v>3798</v>
      </c>
      <c r="G14" s="171">
        <v>3243</v>
      </c>
      <c r="H14" s="171">
        <v>3036</v>
      </c>
      <c r="I14" s="55">
        <f t="shared" si="9"/>
        <v>-207</v>
      </c>
      <c r="J14" s="239">
        <f t="shared" si="10"/>
        <v>-6.3829787234042548E-2</v>
      </c>
      <c r="K14" s="55">
        <f t="shared" si="11"/>
        <v>-762</v>
      </c>
      <c r="L14" s="18">
        <f t="shared" si="12"/>
        <v>-0.20063191153238547</v>
      </c>
    </row>
    <row r="15" spans="1:12" s="166" customFormat="1" ht="17.100000000000001" customHeight="1">
      <c r="A15" s="420" t="s">
        <v>1570</v>
      </c>
      <c r="B15" s="420"/>
      <c r="C15" s="250">
        <f>SUM(C16:C20)</f>
        <v>9640</v>
      </c>
      <c r="D15" s="250">
        <f t="shared" ref="D15:H15" si="14">SUM(D16:D20)</f>
        <v>8597</v>
      </c>
      <c r="E15" s="250">
        <f t="shared" si="14"/>
        <v>7630</v>
      </c>
      <c r="F15" s="250">
        <f t="shared" si="14"/>
        <v>6459</v>
      </c>
      <c r="G15" s="250">
        <f t="shared" si="14"/>
        <v>5643</v>
      </c>
      <c r="H15" s="250">
        <f t="shared" si="14"/>
        <v>5368</v>
      </c>
      <c r="I15" s="251">
        <f t="shared" si="9"/>
        <v>-275</v>
      </c>
      <c r="J15" s="253">
        <f t="shared" si="10"/>
        <v>-4.8732943469785572E-2</v>
      </c>
      <c r="K15" s="251">
        <f t="shared" si="11"/>
        <v>-1091</v>
      </c>
      <c r="L15" s="252">
        <f t="shared" si="12"/>
        <v>-0.16891159622232543</v>
      </c>
    </row>
    <row r="16" spans="1:12" ht="15" customHeight="1">
      <c r="A16" s="11">
        <v>1</v>
      </c>
      <c r="B16" s="11" t="s">
        <v>35</v>
      </c>
      <c r="C16" s="171">
        <v>1188</v>
      </c>
      <c r="D16" s="171">
        <v>1041</v>
      </c>
      <c r="E16" s="171">
        <v>958</v>
      </c>
      <c r="F16" s="171">
        <v>719</v>
      </c>
      <c r="G16" s="171">
        <v>633</v>
      </c>
      <c r="H16" s="171">
        <v>647</v>
      </c>
      <c r="I16" s="55">
        <f t="shared" si="9"/>
        <v>14</v>
      </c>
      <c r="J16" s="239">
        <f t="shared" si="10"/>
        <v>2.2116903633491312E-2</v>
      </c>
      <c r="K16" s="55">
        <f t="shared" si="11"/>
        <v>-72</v>
      </c>
      <c r="L16" s="18">
        <f t="shared" si="12"/>
        <v>-0.10013908205841446</v>
      </c>
    </row>
    <row r="17" spans="1:12" ht="15" customHeight="1">
      <c r="A17" s="11">
        <v>2</v>
      </c>
      <c r="B17" s="11" t="s">
        <v>38</v>
      </c>
      <c r="C17" s="171">
        <v>1672</v>
      </c>
      <c r="D17" s="171">
        <v>1483</v>
      </c>
      <c r="E17" s="171">
        <v>1353</v>
      </c>
      <c r="F17" s="171">
        <v>1174</v>
      </c>
      <c r="G17" s="171">
        <v>948</v>
      </c>
      <c r="H17" s="171">
        <v>949</v>
      </c>
      <c r="I17" s="55">
        <f t="shared" si="9"/>
        <v>1</v>
      </c>
      <c r="J17" s="239">
        <f t="shared" si="10"/>
        <v>1.0548523206751054E-3</v>
      </c>
      <c r="K17" s="55">
        <f t="shared" si="11"/>
        <v>-225</v>
      </c>
      <c r="L17" s="18">
        <f t="shared" si="12"/>
        <v>-0.19165247018739354</v>
      </c>
    </row>
    <row r="18" spans="1:12" ht="15" customHeight="1">
      <c r="A18" s="11">
        <v>3</v>
      </c>
      <c r="B18" s="11" t="s">
        <v>40</v>
      </c>
      <c r="C18" s="171">
        <v>2822</v>
      </c>
      <c r="D18" s="171">
        <v>2491</v>
      </c>
      <c r="E18" s="171">
        <v>2314</v>
      </c>
      <c r="F18" s="171">
        <v>2007</v>
      </c>
      <c r="G18" s="171">
        <v>1892</v>
      </c>
      <c r="H18" s="171">
        <v>1730</v>
      </c>
      <c r="I18" s="55">
        <f t="shared" si="9"/>
        <v>-162</v>
      </c>
      <c r="J18" s="239">
        <f t="shared" si="10"/>
        <v>-8.5623678646934459E-2</v>
      </c>
      <c r="K18" s="55">
        <f t="shared" si="11"/>
        <v>-277</v>
      </c>
      <c r="L18" s="18">
        <f t="shared" si="12"/>
        <v>-0.13801694070752366</v>
      </c>
    </row>
    <row r="19" spans="1:12" ht="15" customHeight="1">
      <c r="A19" s="11">
        <v>4</v>
      </c>
      <c r="B19" s="11" t="s">
        <v>41</v>
      </c>
      <c r="C19" s="171">
        <v>2515</v>
      </c>
      <c r="D19" s="171">
        <v>2268</v>
      </c>
      <c r="E19" s="171">
        <v>2071</v>
      </c>
      <c r="F19" s="171">
        <v>1771</v>
      </c>
      <c r="G19" s="171">
        <v>1503</v>
      </c>
      <c r="H19" s="171">
        <v>1452</v>
      </c>
      <c r="I19" s="55">
        <f t="shared" si="9"/>
        <v>-51</v>
      </c>
      <c r="J19" s="239">
        <f t="shared" si="10"/>
        <v>-3.3932135728542916E-2</v>
      </c>
      <c r="K19" s="55">
        <f t="shared" si="11"/>
        <v>-319</v>
      </c>
      <c r="L19" s="18">
        <f t="shared" si="12"/>
        <v>-0.18012422360248448</v>
      </c>
    </row>
    <row r="20" spans="1:12" ht="15" customHeight="1">
      <c r="A20" s="11">
        <v>5</v>
      </c>
      <c r="B20" s="11" t="s">
        <v>44</v>
      </c>
      <c r="C20" s="171">
        <v>1443</v>
      </c>
      <c r="D20" s="171">
        <v>1314</v>
      </c>
      <c r="E20" s="171">
        <v>934</v>
      </c>
      <c r="F20" s="171">
        <v>788</v>
      </c>
      <c r="G20" s="171">
        <v>667</v>
      </c>
      <c r="H20" s="171">
        <v>590</v>
      </c>
      <c r="I20" s="55">
        <f t="shared" si="9"/>
        <v>-77</v>
      </c>
      <c r="J20" s="239">
        <f t="shared" si="10"/>
        <v>-0.11544227886056972</v>
      </c>
      <c r="K20" s="55">
        <f t="shared" si="11"/>
        <v>-198</v>
      </c>
      <c r="L20" s="18">
        <f t="shared" si="12"/>
        <v>-0.2512690355329949</v>
      </c>
    </row>
    <row r="21" spans="1:12" s="166" customFormat="1" ht="17.100000000000001" customHeight="1">
      <c r="A21" s="421" t="s">
        <v>1571</v>
      </c>
      <c r="B21" s="457"/>
      <c r="C21" s="240">
        <f>SUM(C22+C28+C35+C44+C49+C56)</f>
        <v>77542</v>
      </c>
      <c r="D21" s="240">
        <f t="shared" ref="D21:H21" si="15">SUM(D22+D28+D35+D44+D49+D56)</f>
        <v>69344</v>
      </c>
      <c r="E21" s="240">
        <f t="shared" si="15"/>
        <v>63828</v>
      </c>
      <c r="F21" s="240">
        <f t="shared" si="15"/>
        <v>56026</v>
      </c>
      <c r="G21" s="240">
        <f t="shared" si="15"/>
        <v>53168</v>
      </c>
      <c r="H21" s="240">
        <f t="shared" si="15"/>
        <v>49634</v>
      </c>
      <c r="I21" s="241">
        <f t="shared" si="9"/>
        <v>-3534</v>
      </c>
      <c r="J21" s="243">
        <f t="shared" si="10"/>
        <v>-6.6468552512789644E-2</v>
      </c>
      <c r="K21" s="241">
        <f t="shared" si="11"/>
        <v>-6392</v>
      </c>
      <c r="L21" s="41">
        <f t="shared" si="12"/>
        <v>-0.11408988683825366</v>
      </c>
    </row>
    <row r="22" spans="1:12" s="166" customFormat="1" ht="17.100000000000001" customHeight="1">
      <c r="A22" s="420" t="s">
        <v>1572</v>
      </c>
      <c r="B22" s="420"/>
      <c r="C22" s="250">
        <f>SUM(C23:C27)</f>
        <v>11586</v>
      </c>
      <c r="D22" s="250">
        <f t="shared" ref="D22:H22" si="16">SUM(D23:D27)</f>
        <v>10390</v>
      </c>
      <c r="E22" s="250">
        <f t="shared" si="16"/>
        <v>10008</v>
      </c>
      <c r="F22" s="250">
        <f t="shared" si="16"/>
        <v>8471</v>
      </c>
      <c r="G22" s="250">
        <f t="shared" si="16"/>
        <v>7801</v>
      </c>
      <c r="H22" s="250">
        <f t="shared" si="16"/>
        <v>7466</v>
      </c>
      <c r="I22" s="251">
        <f t="shared" si="9"/>
        <v>-335</v>
      </c>
      <c r="J22" s="253">
        <f t="shared" si="10"/>
        <v>-4.2943212408665554E-2</v>
      </c>
      <c r="K22" s="251">
        <f t="shared" si="11"/>
        <v>-1005</v>
      </c>
      <c r="L22" s="252">
        <f t="shared" si="12"/>
        <v>-0.11864006610789753</v>
      </c>
    </row>
    <row r="23" spans="1:12" ht="15" customHeight="1">
      <c r="A23" s="11">
        <v>1</v>
      </c>
      <c r="B23" s="11" t="s">
        <v>12</v>
      </c>
      <c r="C23" s="171">
        <v>2587</v>
      </c>
      <c r="D23" s="171">
        <v>2324</v>
      </c>
      <c r="E23" s="171">
        <v>2321</v>
      </c>
      <c r="F23" s="171">
        <v>1900</v>
      </c>
      <c r="G23" s="171">
        <v>1886</v>
      </c>
      <c r="H23" s="171">
        <v>1758</v>
      </c>
      <c r="I23" s="55">
        <f t="shared" si="9"/>
        <v>-128</v>
      </c>
      <c r="J23" s="239">
        <f t="shared" si="10"/>
        <v>-6.7868504772004248E-2</v>
      </c>
      <c r="K23" s="55">
        <f t="shared" si="11"/>
        <v>-142</v>
      </c>
      <c r="L23" s="18">
        <f t="shared" si="12"/>
        <v>-7.4736842105263157E-2</v>
      </c>
    </row>
    <row r="24" spans="1:12" ht="15" customHeight="1">
      <c r="A24" s="11">
        <v>2</v>
      </c>
      <c r="B24" s="11" t="s">
        <v>13</v>
      </c>
      <c r="C24" s="171">
        <v>2343</v>
      </c>
      <c r="D24" s="171">
        <v>1844</v>
      </c>
      <c r="E24" s="171">
        <v>1756</v>
      </c>
      <c r="F24" s="171">
        <v>1364</v>
      </c>
      <c r="G24" s="171">
        <v>1193</v>
      </c>
      <c r="H24" s="171">
        <v>1108</v>
      </c>
      <c r="I24" s="55">
        <f t="shared" si="9"/>
        <v>-85</v>
      </c>
      <c r="J24" s="239">
        <f t="shared" si="10"/>
        <v>-7.1248952221290865E-2</v>
      </c>
      <c r="K24" s="55">
        <f t="shared" si="11"/>
        <v>-256</v>
      </c>
      <c r="L24" s="18">
        <f t="shared" si="12"/>
        <v>-0.18768328445747801</v>
      </c>
    </row>
    <row r="25" spans="1:12" ht="15" customHeight="1">
      <c r="A25" s="11">
        <v>3</v>
      </c>
      <c r="B25" s="11" t="s">
        <v>15</v>
      </c>
      <c r="C25" s="171">
        <v>2894</v>
      </c>
      <c r="D25" s="171">
        <v>2546</v>
      </c>
      <c r="E25" s="171">
        <v>2479</v>
      </c>
      <c r="F25" s="171">
        <v>2077</v>
      </c>
      <c r="G25" s="171">
        <v>2021</v>
      </c>
      <c r="H25" s="171">
        <v>2030</v>
      </c>
      <c r="I25" s="55">
        <f t="shared" si="9"/>
        <v>9</v>
      </c>
      <c r="J25" s="239">
        <f t="shared" si="10"/>
        <v>4.4532409698169219E-3</v>
      </c>
      <c r="K25" s="55">
        <f t="shared" si="11"/>
        <v>-47</v>
      </c>
      <c r="L25" s="18">
        <f t="shared" si="12"/>
        <v>-2.2628791526239769E-2</v>
      </c>
    </row>
    <row r="26" spans="1:12" ht="15" customHeight="1">
      <c r="A26" s="11">
        <v>4</v>
      </c>
      <c r="B26" s="11" t="s">
        <v>42</v>
      </c>
      <c r="C26" s="171">
        <v>2047</v>
      </c>
      <c r="D26" s="171">
        <v>2010</v>
      </c>
      <c r="E26" s="171">
        <v>1863</v>
      </c>
      <c r="F26" s="171">
        <v>1762</v>
      </c>
      <c r="G26" s="171">
        <v>1274</v>
      </c>
      <c r="H26" s="171">
        <v>1261</v>
      </c>
      <c r="I26" s="55">
        <f t="shared" si="9"/>
        <v>-13</v>
      </c>
      <c r="J26" s="239">
        <f t="shared" si="10"/>
        <v>-1.020408163265306E-2</v>
      </c>
      <c r="K26" s="55">
        <f t="shared" si="11"/>
        <v>-501</v>
      </c>
      <c r="L26" s="18">
        <f t="shared" si="12"/>
        <v>-0.28433598183881953</v>
      </c>
    </row>
    <row r="27" spans="1:12" ht="15" customHeight="1">
      <c r="A27" s="11">
        <v>5</v>
      </c>
      <c r="B27" s="11" t="s">
        <v>61</v>
      </c>
      <c r="C27" s="171">
        <v>1715</v>
      </c>
      <c r="D27" s="171">
        <v>1666</v>
      </c>
      <c r="E27" s="171">
        <v>1589</v>
      </c>
      <c r="F27" s="171">
        <v>1368</v>
      </c>
      <c r="G27" s="171">
        <v>1427</v>
      </c>
      <c r="H27" s="171">
        <v>1309</v>
      </c>
      <c r="I27" s="55">
        <f t="shared" si="9"/>
        <v>-118</v>
      </c>
      <c r="J27" s="239">
        <f t="shared" si="10"/>
        <v>-8.2690960056061663E-2</v>
      </c>
      <c r="K27" s="55">
        <f t="shared" si="11"/>
        <v>-59</v>
      </c>
      <c r="L27" s="18">
        <f t="shared" si="12"/>
        <v>-4.3128654970760232E-2</v>
      </c>
    </row>
    <row r="28" spans="1:12" s="164" customFormat="1" ht="17.100000000000001" customHeight="1">
      <c r="A28" s="420" t="s">
        <v>1558</v>
      </c>
      <c r="B28" s="420"/>
      <c r="C28" s="250">
        <f>SUM(C29:C34)</f>
        <v>12427</v>
      </c>
      <c r="D28" s="250">
        <f t="shared" ref="D28:H28" si="17">SUM(D29:D34)</f>
        <v>11135</v>
      </c>
      <c r="E28" s="250">
        <f t="shared" si="17"/>
        <v>9929</v>
      </c>
      <c r="F28" s="250">
        <f t="shared" si="17"/>
        <v>8931</v>
      </c>
      <c r="G28" s="250">
        <f t="shared" si="17"/>
        <v>8518</v>
      </c>
      <c r="H28" s="250">
        <f t="shared" si="17"/>
        <v>7902</v>
      </c>
      <c r="I28" s="251">
        <f t="shared" si="9"/>
        <v>-616</v>
      </c>
      <c r="J28" s="253">
        <f t="shared" si="10"/>
        <v>-7.2317445409720585E-2</v>
      </c>
      <c r="K28" s="251">
        <f t="shared" si="11"/>
        <v>-1029</v>
      </c>
      <c r="L28" s="252">
        <f t="shared" si="12"/>
        <v>-0.11521666106818945</v>
      </c>
    </row>
    <row r="29" spans="1:12" ht="15" customHeight="1">
      <c r="A29" s="11">
        <v>1</v>
      </c>
      <c r="B29" s="11" t="s">
        <v>17</v>
      </c>
      <c r="C29" s="171">
        <v>1978</v>
      </c>
      <c r="D29" s="171">
        <v>1985</v>
      </c>
      <c r="E29" s="171">
        <v>1643</v>
      </c>
      <c r="F29" s="171">
        <v>1590</v>
      </c>
      <c r="G29" s="171">
        <v>1573</v>
      </c>
      <c r="H29" s="171">
        <v>1497</v>
      </c>
      <c r="I29" s="55">
        <f t="shared" si="9"/>
        <v>-76</v>
      </c>
      <c r="J29" s="239">
        <f t="shared" si="10"/>
        <v>-4.831532104259377E-2</v>
      </c>
      <c r="K29" s="55">
        <f t="shared" si="11"/>
        <v>-93</v>
      </c>
      <c r="L29" s="18">
        <f t="shared" si="12"/>
        <v>-5.849056603773585E-2</v>
      </c>
    </row>
    <row r="30" spans="1:12" ht="15" customHeight="1">
      <c r="A30" s="11">
        <v>2</v>
      </c>
      <c r="B30" s="11" t="s">
        <v>18</v>
      </c>
      <c r="C30" s="171">
        <v>2766</v>
      </c>
      <c r="D30" s="171">
        <v>2481</v>
      </c>
      <c r="E30" s="171">
        <v>2281</v>
      </c>
      <c r="F30" s="171">
        <v>2056</v>
      </c>
      <c r="G30" s="171">
        <v>1976</v>
      </c>
      <c r="H30" s="171">
        <v>1823</v>
      </c>
      <c r="I30" s="55">
        <f t="shared" si="9"/>
        <v>-153</v>
      </c>
      <c r="J30" s="239">
        <f t="shared" si="10"/>
        <v>-7.7429149797570845E-2</v>
      </c>
      <c r="K30" s="55">
        <f t="shared" si="11"/>
        <v>-233</v>
      </c>
      <c r="L30" s="18">
        <f t="shared" si="12"/>
        <v>-0.11332684824902724</v>
      </c>
    </row>
    <row r="31" spans="1:12" ht="15" customHeight="1">
      <c r="A31" s="11">
        <v>3</v>
      </c>
      <c r="B31" s="11" t="s">
        <v>20</v>
      </c>
      <c r="C31" s="171">
        <v>2399</v>
      </c>
      <c r="D31" s="171">
        <v>2046</v>
      </c>
      <c r="E31" s="171">
        <v>1874</v>
      </c>
      <c r="F31" s="171">
        <v>1666</v>
      </c>
      <c r="G31" s="171">
        <v>1528</v>
      </c>
      <c r="H31" s="171">
        <v>1466</v>
      </c>
      <c r="I31" s="55">
        <f t="shared" si="9"/>
        <v>-62</v>
      </c>
      <c r="J31" s="239">
        <f t="shared" si="10"/>
        <v>-4.0575916230366493E-2</v>
      </c>
      <c r="K31" s="55">
        <f t="shared" si="11"/>
        <v>-200</v>
      </c>
      <c r="L31" s="18">
        <f t="shared" si="12"/>
        <v>-0.12004801920768307</v>
      </c>
    </row>
    <row r="32" spans="1:12" ht="15" customHeight="1">
      <c r="A32" s="11">
        <v>4</v>
      </c>
      <c r="B32" s="11" t="s">
        <v>21</v>
      </c>
      <c r="C32" s="171">
        <v>1689</v>
      </c>
      <c r="D32" s="171">
        <v>1536</v>
      </c>
      <c r="E32" s="171">
        <v>1383</v>
      </c>
      <c r="F32" s="171">
        <v>1264</v>
      </c>
      <c r="G32" s="171">
        <v>1185</v>
      </c>
      <c r="H32" s="171">
        <v>1078</v>
      </c>
      <c r="I32" s="55">
        <f t="shared" si="9"/>
        <v>-107</v>
      </c>
      <c r="J32" s="239">
        <f t="shared" si="10"/>
        <v>-9.0295358649789034E-2</v>
      </c>
      <c r="K32" s="55">
        <f t="shared" si="11"/>
        <v>-186</v>
      </c>
      <c r="L32" s="18">
        <f t="shared" si="12"/>
        <v>-0.14715189873417722</v>
      </c>
    </row>
    <row r="33" spans="1:12" ht="15" customHeight="1">
      <c r="A33" s="11">
        <v>5</v>
      </c>
      <c r="B33" s="11" t="s">
        <v>47</v>
      </c>
      <c r="C33" s="171">
        <v>1644</v>
      </c>
      <c r="D33" s="171">
        <v>1307</v>
      </c>
      <c r="E33" s="171">
        <v>1152</v>
      </c>
      <c r="F33" s="171">
        <v>881</v>
      </c>
      <c r="G33" s="171">
        <v>867</v>
      </c>
      <c r="H33" s="171">
        <v>731</v>
      </c>
      <c r="I33" s="55">
        <f t="shared" si="9"/>
        <v>-136</v>
      </c>
      <c r="J33" s="239">
        <f t="shared" si="10"/>
        <v>-0.15686274509803921</v>
      </c>
      <c r="K33" s="55">
        <f t="shared" si="11"/>
        <v>-150</v>
      </c>
      <c r="L33" s="18">
        <f t="shared" si="12"/>
        <v>-0.170261066969353</v>
      </c>
    </row>
    <row r="34" spans="1:12" s="167" customFormat="1" ht="15" customHeight="1">
      <c r="A34" s="11">
        <v>6</v>
      </c>
      <c r="B34" s="12" t="s">
        <v>19</v>
      </c>
      <c r="C34" s="172">
        <v>1951</v>
      </c>
      <c r="D34" s="172">
        <v>1780</v>
      </c>
      <c r="E34" s="172">
        <v>1596</v>
      </c>
      <c r="F34" s="172">
        <v>1474</v>
      </c>
      <c r="G34" s="172">
        <v>1389</v>
      </c>
      <c r="H34" s="172">
        <v>1307</v>
      </c>
      <c r="I34" s="55">
        <f t="shared" si="9"/>
        <v>-82</v>
      </c>
      <c r="J34" s="239">
        <f t="shared" si="10"/>
        <v>-5.9035277177825772E-2</v>
      </c>
      <c r="K34" s="55">
        <f t="shared" si="11"/>
        <v>-167</v>
      </c>
      <c r="L34" s="18">
        <f t="shared" si="12"/>
        <v>-0.11329715061058344</v>
      </c>
    </row>
    <row r="35" spans="1:12" s="164" customFormat="1" ht="17.100000000000001" customHeight="1">
      <c r="A35" s="420" t="s">
        <v>1559</v>
      </c>
      <c r="B35" s="420"/>
      <c r="C35" s="250">
        <f>SUM(C36:C43)</f>
        <v>26603</v>
      </c>
      <c r="D35" s="250">
        <f t="shared" ref="D35:H35" si="18">SUM(D36:D43)</f>
        <v>23767</v>
      </c>
      <c r="E35" s="250">
        <f t="shared" si="18"/>
        <v>21709</v>
      </c>
      <c r="F35" s="250">
        <f t="shared" si="18"/>
        <v>19262</v>
      </c>
      <c r="G35" s="250">
        <f t="shared" si="18"/>
        <v>18324</v>
      </c>
      <c r="H35" s="250">
        <f t="shared" si="18"/>
        <v>17075</v>
      </c>
      <c r="I35" s="251">
        <f t="shared" si="9"/>
        <v>-1249</v>
      </c>
      <c r="J35" s="253">
        <f t="shared" si="10"/>
        <v>-6.8161973368260201E-2</v>
      </c>
      <c r="K35" s="251">
        <f t="shared" si="11"/>
        <v>-2187</v>
      </c>
      <c r="L35" s="252">
        <f t="shared" si="12"/>
        <v>-0.11353961167064687</v>
      </c>
    </row>
    <row r="36" spans="1:12" ht="15" customHeight="1">
      <c r="A36" s="11">
        <v>1</v>
      </c>
      <c r="B36" s="11" t="s">
        <v>26</v>
      </c>
      <c r="C36" s="171">
        <v>822</v>
      </c>
      <c r="D36" s="171">
        <v>642</v>
      </c>
      <c r="E36" s="171">
        <v>582</v>
      </c>
      <c r="F36" s="171">
        <v>525</v>
      </c>
      <c r="G36" s="171">
        <v>509</v>
      </c>
      <c r="H36" s="171">
        <v>494</v>
      </c>
      <c r="I36" s="55">
        <f t="shared" si="9"/>
        <v>-15</v>
      </c>
      <c r="J36" s="239">
        <f t="shared" si="10"/>
        <v>-2.9469548133595286E-2</v>
      </c>
      <c r="K36" s="55">
        <f t="shared" si="11"/>
        <v>-31</v>
      </c>
      <c r="L36" s="18">
        <f t="shared" si="12"/>
        <v>-5.904761904761905E-2</v>
      </c>
    </row>
    <row r="37" spans="1:12" ht="15" customHeight="1">
      <c r="A37" s="11">
        <v>2</v>
      </c>
      <c r="B37" s="11" t="s">
        <v>27</v>
      </c>
      <c r="C37" s="171">
        <v>2037</v>
      </c>
      <c r="D37" s="171">
        <v>1799</v>
      </c>
      <c r="E37" s="171">
        <v>1661</v>
      </c>
      <c r="F37" s="171">
        <v>1497</v>
      </c>
      <c r="G37" s="171">
        <v>1447</v>
      </c>
      <c r="H37" s="171">
        <v>1358</v>
      </c>
      <c r="I37" s="55">
        <f t="shared" si="9"/>
        <v>-89</v>
      </c>
      <c r="J37" s="239">
        <f t="shared" si="10"/>
        <v>-6.1506565307532825E-2</v>
      </c>
      <c r="K37" s="55">
        <f t="shared" si="11"/>
        <v>-139</v>
      </c>
      <c r="L37" s="18">
        <f t="shared" si="12"/>
        <v>-9.2852371409485643E-2</v>
      </c>
    </row>
    <row r="38" spans="1:12" ht="15" customHeight="1">
      <c r="A38" s="11">
        <v>3</v>
      </c>
      <c r="B38" s="11" t="s">
        <v>28</v>
      </c>
      <c r="C38" s="171">
        <v>1000</v>
      </c>
      <c r="D38" s="171">
        <v>933</v>
      </c>
      <c r="E38" s="171">
        <v>883</v>
      </c>
      <c r="F38" s="171">
        <v>795</v>
      </c>
      <c r="G38" s="171">
        <v>856</v>
      </c>
      <c r="H38" s="171">
        <v>749</v>
      </c>
      <c r="I38" s="55">
        <f t="shared" si="9"/>
        <v>-107</v>
      </c>
      <c r="J38" s="239">
        <f t="shared" si="10"/>
        <v>-0.125</v>
      </c>
      <c r="K38" s="55">
        <f t="shared" si="11"/>
        <v>-46</v>
      </c>
      <c r="L38" s="18">
        <f t="shared" si="12"/>
        <v>-5.7861635220125787E-2</v>
      </c>
    </row>
    <row r="39" spans="1:12" ht="15" customHeight="1">
      <c r="A39" s="11">
        <v>4</v>
      </c>
      <c r="B39" s="11" t="s">
        <v>107</v>
      </c>
      <c r="C39" s="171">
        <v>2260</v>
      </c>
      <c r="D39" s="171">
        <v>2018</v>
      </c>
      <c r="E39" s="171">
        <v>1924</v>
      </c>
      <c r="F39" s="171">
        <v>1781</v>
      </c>
      <c r="G39" s="171">
        <v>1731</v>
      </c>
      <c r="H39" s="171">
        <v>1717</v>
      </c>
      <c r="I39" s="55">
        <f t="shared" si="9"/>
        <v>-14</v>
      </c>
      <c r="J39" s="239">
        <f t="shared" si="10"/>
        <v>-8.0878105141536684E-3</v>
      </c>
      <c r="K39" s="55">
        <f t="shared" si="11"/>
        <v>-64</v>
      </c>
      <c r="L39" s="18">
        <f t="shared" si="12"/>
        <v>-3.5934868051656375E-2</v>
      </c>
    </row>
    <row r="40" spans="1:12" ht="15" customHeight="1">
      <c r="A40" s="11">
        <v>5</v>
      </c>
      <c r="B40" s="11" t="s">
        <v>29</v>
      </c>
      <c r="C40" s="171">
        <v>7197</v>
      </c>
      <c r="D40" s="171">
        <v>6536</v>
      </c>
      <c r="E40" s="171">
        <v>5939</v>
      </c>
      <c r="F40" s="171">
        <v>5331</v>
      </c>
      <c r="G40" s="171">
        <v>5072</v>
      </c>
      <c r="H40" s="171">
        <v>4713</v>
      </c>
      <c r="I40" s="55">
        <f t="shared" si="9"/>
        <v>-359</v>
      </c>
      <c r="J40" s="239">
        <f t="shared" si="10"/>
        <v>-7.0780757097791802E-2</v>
      </c>
      <c r="K40" s="55">
        <f t="shared" si="11"/>
        <v>-618</v>
      </c>
      <c r="L40" s="18">
        <f t="shared" si="12"/>
        <v>-0.11592571750140687</v>
      </c>
    </row>
    <row r="41" spans="1:12" ht="15" customHeight="1">
      <c r="A41" s="11">
        <v>6</v>
      </c>
      <c r="B41" s="11" t="s">
        <v>30</v>
      </c>
      <c r="C41" s="171">
        <v>2575</v>
      </c>
      <c r="D41" s="171">
        <v>2200</v>
      </c>
      <c r="E41" s="171">
        <v>1935</v>
      </c>
      <c r="F41" s="171">
        <v>1788</v>
      </c>
      <c r="G41" s="171">
        <v>1857</v>
      </c>
      <c r="H41" s="171">
        <v>1719</v>
      </c>
      <c r="I41" s="55">
        <f t="shared" si="9"/>
        <v>-138</v>
      </c>
      <c r="J41" s="239">
        <f t="shared" si="10"/>
        <v>-7.4313408723747976E-2</v>
      </c>
      <c r="K41" s="55">
        <f t="shared" si="11"/>
        <v>-69</v>
      </c>
      <c r="L41" s="18">
        <f t="shared" si="12"/>
        <v>-3.8590604026845637E-2</v>
      </c>
    </row>
    <row r="42" spans="1:12" ht="15" customHeight="1">
      <c r="A42" s="11">
        <v>7</v>
      </c>
      <c r="B42" s="11" t="s">
        <v>31</v>
      </c>
      <c r="C42" s="171">
        <v>1347</v>
      </c>
      <c r="D42" s="171">
        <v>1257</v>
      </c>
      <c r="E42" s="171">
        <v>1092</v>
      </c>
      <c r="F42" s="171">
        <v>850</v>
      </c>
      <c r="G42" s="171">
        <v>816</v>
      </c>
      <c r="H42" s="171">
        <v>762</v>
      </c>
      <c r="I42" s="55">
        <f t="shared" si="9"/>
        <v>-54</v>
      </c>
      <c r="J42" s="239">
        <f t="shared" si="10"/>
        <v>-6.6176470588235295E-2</v>
      </c>
      <c r="K42" s="55">
        <f t="shared" si="11"/>
        <v>-88</v>
      </c>
      <c r="L42" s="18">
        <f t="shared" si="12"/>
        <v>-0.10352941176470588</v>
      </c>
    </row>
    <row r="43" spans="1:12" s="167" customFormat="1" ht="15" customHeight="1">
      <c r="A43" s="11">
        <v>8</v>
      </c>
      <c r="B43" s="12" t="s">
        <v>109</v>
      </c>
      <c r="C43" s="172">
        <v>9365</v>
      </c>
      <c r="D43" s="172">
        <v>8382</v>
      </c>
      <c r="E43" s="172">
        <v>7693</v>
      </c>
      <c r="F43" s="172">
        <v>6695</v>
      </c>
      <c r="G43" s="172">
        <v>6036</v>
      </c>
      <c r="H43" s="172">
        <v>5563</v>
      </c>
      <c r="I43" s="55">
        <f t="shared" si="9"/>
        <v>-473</v>
      </c>
      <c r="J43" s="239">
        <f t="shared" si="10"/>
        <v>-7.8363154406891983E-2</v>
      </c>
      <c r="K43" s="55">
        <f t="shared" si="11"/>
        <v>-1132</v>
      </c>
      <c r="L43" s="18">
        <f t="shared" si="12"/>
        <v>-0.16908140403286034</v>
      </c>
    </row>
    <row r="44" spans="1:12" s="164" customFormat="1" ht="17.100000000000001" customHeight="1">
      <c r="A44" s="420" t="s">
        <v>1566</v>
      </c>
      <c r="B44" s="420"/>
      <c r="C44" s="250">
        <f>SUM(C45:C48)</f>
        <v>12312</v>
      </c>
      <c r="D44" s="250">
        <f t="shared" ref="D44:H44" si="19">SUM(D45:D48)</f>
        <v>11198</v>
      </c>
      <c r="E44" s="250">
        <f t="shared" si="19"/>
        <v>10324</v>
      </c>
      <c r="F44" s="250">
        <f t="shared" si="19"/>
        <v>9241</v>
      </c>
      <c r="G44" s="250">
        <f t="shared" si="19"/>
        <v>9088</v>
      </c>
      <c r="H44" s="250">
        <f t="shared" si="19"/>
        <v>8432</v>
      </c>
      <c r="I44" s="251">
        <f t="shared" si="9"/>
        <v>-656</v>
      </c>
      <c r="J44" s="253">
        <f t="shared" si="10"/>
        <v>-7.2183098591549297E-2</v>
      </c>
      <c r="K44" s="251">
        <f t="shared" si="11"/>
        <v>-809</v>
      </c>
      <c r="L44" s="252">
        <f t="shared" si="12"/>
        <v>-8.7544638026187643E-2</v>
      </c>
    </row>
    <row r="45" spans="1:12" ht="15" customHeight="1">
      <c r="A45" s="11">
        <v>1</v>
      </c>
      <c r="B45" s="11" t="s">
        <v>22</v>
      </c>
      <c r="C45" s="171">
        <v>1857</v>
      </c>
      <c r="D45" s="171">
        <v>1654</v>
      </c>
      <c r="E45" s="171">
        <v>1610</v>
      </c>
      <c r="F45" s="171">
        <v>1462</v>
      </c>
      <c r="G45" s="171">
        <v>1506</v>
      </c>
      <c r="H45" s="171">
        <v>1340</v>
      </c>
      <c r="I45" s="55">
        <f t="shared" si="9"/>
        <v>-166</v>
      </c>
      <c r="J45" s="239">
        <f t="shared" si="10"/>
        <v>-0.11022576361221779</v>
      </c>
      <c r="K45" s="55">
        <f t="shared" si="11"/>
        <v>-122</v>
      </c>
      <c r="L45" s="18">
        <f t="shared" si="12"/>
        <v>-8.3447332421340628E-2</v>
      </c>
    </row>
    <row r="46" spans="1:12" ht="15" customHeight="1">
      <c r="A46" s="11">
        <v>2</v>
      </c>
      <c r="B46" s="11" t="s">
        <v>23</v>
      </c>
      <c r="C46" s="171">
        <v>4034</v>
      </c>
      <c r="D46" s="171">
        <v>3648</v>
      </c>
      <c r="E46" s="171">
        <v>3348</v>
      </c>
      <c r="F46" s="171">
        <v>2948</v>
      </c>
      <c r="G46" s="171">
        <v>2955</v>
      </c>
      <c r="H46" s="171">
        <v>2644</v>
      </c>
      <c r="I46" s="55">
        <f t="shared" si="9"/>
        <v>-311</v>
      </c>
      <c r="J46" s="239">
        <f t="shared" si="10"/>
        <v>-0.10524534686971235</v>
      </c>
      <c r="K46" s="55">
        <f t="shared" si="11"/>
        <v>-304</v>
      </c>
      <c r="L46" s="18">
        <f t="shared" si="12"/>
        <v>-0.10312075983717775</v>
      </c>
    </row>
    <row r="47" spans="1:12" ht="15" customHeight="1">
      <c r="A47" s="11">
        <v>3</v>
      </c>
      <c r="B47" s="11" t="s">
        <v>25</v>
      </c>
      <c r="C47" s="171">
        <v>2241</v>
      </c>
      <c r="D47" s="171">
        <v>2158</v>
      </c>
      <c r="E47" s="171">
        <v>2070</v>
      </c>
      <c r="F47" s="171">
        <v>1874</v>
      </c>
      <c r="G47" s="171">
        <v>1869</v>
      </c>
      <c r="H47" s="171">
        <v>1772</v>
      </c>
      <c r="I47" s="55">
        <f t="shared" si="9"/>
        <v>-97</v>
      </c>
      <c r="J47" s="239">
        <f t="shared" si="10"/>
        <v>-5.1899411449973246E-2</v>
      </c>
      <c r="K47" s="55">
        <f t="shared" si="11"/>
        <v>-102</v>
      </c>
      <c r="L47" s="18">
        <f t="shared" si="12"/>
        <v>-5.4429028815368194E-2</v>
      </c>
    </row>
    <row r="48" spans="1:12" s="167" customFormat="1" ht="15" customHeight="1">
      <c r="A48" s="11">
        <v>4</v>
      </c>
      <c r="B48" s="12" t="s">
        <v>24</v>
      </c>
      <c r="C48" s="172">
        <v>4180</v>
      </c>
      <c r="D48" s="172">
        <v>3738</v>
      </c>
      <c r="E48" s="172">
        <v>3296</v>
      </c>
      <c r="F48" s="172">
        <v>2957</v>
      </c>
      <c r="G48" s="172">
        <v>2758</v>
      </c>
      <c r="H48" s="172">
        <v>2676</v>
      </c>
      <c r="I48" s="55">
        <f t="shared" si="9"/>
        <v>-82</v>
      </c>
      <c r="J48" s="239">
        <f t="shared" si="10"/>
        <v>-2.9731689630166789E-2</v>
      </c>
      <c r="K48" s="55">
        <f t="shared" si="11"/>
        <v>-281</v>
      </c>
      <c r="L48" s="18">
        <f t="shared" si="12"/>
        <v>-9.5028745350016902E-2</v>
      </c>
    </row>
    <row r="49" spans="1:12" s="164" customFormat="1" ht="17.100000000000001" customHeight="1">
      <c r="A49" s="420" t="s">
        <v>1560</v>
      </c>
      <c r="B49" s="420"/>
      <c r="C49" s="250">
        <f>SUM(C50:C55)</f>
        <v>9226</v>
      </c>
      <c r="D49" s="250">
        <f t="shared" ref="D49:H49" si="20">SUM(D50:D55)</f>
        <v>8314</v>
      </c>
      <c r="E49" s="250">
        <f t="shared" si="20"/>
        <v>7717</v>
      </c>
      <c r="F49" s="250">
        <f t="shared" si="20"/>
        <v>6625</v>
      </c>
      <c r="G49" s="250">
        <f t="shared" si="20"/>
        <v>6138</v>
      </c>
      <c r="H49" s="250">
        <f t="shared" si="20"/>
        <v>5679</v>
      </c>
      <c r="I49" s="251">
        <f t="shared" si="9"/>
        <v>-459</v>
      </c>
      <c r="J49" s="253">
        <f t="shared" si="10"/>
        <v>-7.4780058651026396E-2</v>
      </c>
      <c r="K49" s="251">
        <f t="shared" si="11"/>
        <v>-946</v>
      </c>
      <c r="L49" s="252">
        <f t="shared" si="12"/>
        <v>-0.14279245283018868</v>
      </c>
    </row>
    <row r="50" spans="1:12" ht="15" customHeight="1">
      <c r="A50" s="11">
        <v>1</v>
      </c>
      <c r="B50" s="11" t="s">
        <v>34</v>
      </c>
      <c r="C50" s="171">
        <v>2264</v>
      </c>
      <c r="D50" s="171">
        <v>2203</v>
      </c>
      <c r="E50" s="171">
        <v>2133</v>
      </c>
      <c r="F50" s="171">
        <v>1778</v>
      </c>
      <c r="G50" s="171">
        <v>1797</v>
      </c>
      <c r="H50" s="171">
        <v>1649</v>
      </c>
      <c r="I50" s="55">
        <f t="shared" si="9"/>
        <v>-148</v>
      </c>
      <c r="J50" s="239">
        <f t="shared" si="10"/>
        <v>-8.2359488035614908E-2</v>
      </c>
      <c r="K50" s="55">
        <f t="shared" si="11"/>
        <v>-129</v>
      </c>
      <c r="L50" s="18">
        <f t="shared" si="12"/>
        <v>-7.2553430821147361E-2</v>
      </c>
    </row>
    <row r="51" spans="1:12" ht="15" customHeight="1">
      <c r="A51" s="11">
        <v>2</v>
      </c>
      <c r="B51" s="11" t="s">
        <v>115</v>
      </c>
      <c r="C51" s="171">
        <v>722</v>
      </c>
      <c r="D51" s="171">
        <v>666</v>
      </c>
      <c r="E51" s="171">
        <v>627</v>
      </c>
      <c r="F51" s="171">
        <v>541</v>
      </c>
      <c r="G51" s="171">
        <v>499</v>
      </c>
      <c r="H51" s="171">
        <v>443</v>
      </c>
      <c r="I51" s="55">
        <f t="shared" si="9"/>
        <v>-56</v>
      </c>
      <c r="J51" s="239">
        <f t="shared" si="10"/>
        <v>-0.11222444889779559</v>
      </c>
      <c r="K51" s="55">
        <f t="shared" si="11"/>
        <v>-98</v>
      </c>
      <c r="L51" s="18">
        <f t="shared" si="12"/>
        <v>-0.18114602587800369</v>
      </c>
    </row>
    <row r="52" spans="1:12" ht="15" customHeight="1">
      <c r="A52" s="11">
        <v>3</v>
      </c>
      <c r="B52" s="11" t="s">
        <v>32</v>
      </c>
      <c r="C52" s="171">
        <v>1563</v>
      </c>
      <c r="D52" s="171">
        <v>1323</v>
      </c>
      <c r="E52" s="171">
        <v>1227</v>
      </c>
      <c r="F52" s="171">
        <v>1118</v>
      </c>
      <c r="G52" s="171">
        <v>1031</v>
      </c>
      <c r="H52" s="171">
        <v>943</v>
      </c>
      <c r="I52" s="55">
        <f t="shared" si="9"/>
        <v>-88</v>
      </c>
      <c r="J52" s="239">
        <f t="shared" si="10"/>
        <v>-8.5354025218234722E-2</v>
      </c>
      <c r="K52" s="55">
        <f t="shared" si="11"/>
        <v>-175</v>
      </c>
      <c r="L52" s="18">
        <f t="shared" si="12"/>
        <v>-0.15652951699463327</v>
      </c>
    </row>
    <row r="53" spans="1:12" ht="15" customHeight="1">
      <c r="A53" s="11">
        <v>4</v>
      </c>
      <c r="B53" s="11" t="s">
        <v>33</v>
      </c>
      <c r="C53" s="171">
        <v>1199</v>
      </c>
      <c r="D53" s="171">
        <v>1076</v>
      </c>
      <c r="E53" s="171">
        <v>942</v>
      </c>
      <c r="F53" s="171">
        <v>797</v>
      </c>
      <c r="G53" s="171">
        <v>754</v>
      </c>
      <c r="H53" s="171">
        <v>663</v>
      </c>
      <c r="I53" s="55">
        <f t="shared" si="9"/>
        <v>-91</v>
      </c>
      <c r="J53" s="239">
        <f t="shared" si="10"/>
        <v>-0.1206896551724138</v>
      </c>
      <c r="K53" s="55">
        <f t="shared" si="11"/>
        <v>-134</v>
      </c>
      <c r="L53" s="18">
        <f t="shared" si="12"/>
        <v>-0.16813048933500627</v>
      </c>
    </row>
    <row r="54" spans="1:12" ht="15" customHeight="1">
      <c r="A54" s="11">
        <v>5</v>
      </c>
      <c r="B54" s="11" t="s">
        <v>45</v>
      </c>
      <c r="C54" s="171">
        <v>1708</v>
      </c>
      <c r="D54" s="171">
        <v>1550</v>
      </c>
      <c r="E54" s="171">
        <v>1398</v>
      </c>
      <c r="F54" s="171">
        <v>1173</v>
      </c>
      <c r="G54" s="171">
        <v>1009</v>
      </c>
      <c r="H54" s="171">
        <v>935</v>
      </c>
      <c r="I54" s="55">
        <f t="shared" si="9"/>
        <v>-74</v>
      </c>
      <c r="J54" s="239">
        <f t="shared" si="10"/>
        <v>-7.3339940535183348E-2</v>
      </c>
      <c r="K54" s="55">
        <f t="shared" si="11"/>
        <v>-238</v>
      </c>
      <c r="L54" s="18">
        <f t="shared" si="12"/>
        <v>-0.20289855072463769</v>
      </c>
    </row>
    <row r="55" spans="1:12" s="167" customFormat="1" ht="15" customHeight="1">
      <c r="A55" s="11">
        <v>6</v>
      </c>
      <c r="B55" s="12" t="s">
        <v>117</v>
      </c>
      <c r="C55" s="172">
        <v>1770</v>
      </c>
      <c r="D55" s="172">
        <v>1496</v>
      </c>
      <c r="E55" s="172">
        <v>1390</v>
      </c>
      <c r="F55" s="172">
        <v>1218</v>
      </c>
      <c r="G55" s="172">
        <v>1048</v>
      </c>
      <c r="H55" s="172">
        <v>1046</v>
      </c>
      <c r="I55" s="55">
        <f t="shared" si="9"/>
        <v>-2</v>
      </c>
      <c r="J55" s="239">
        <f t="shared" si="10"/>
        <v>-1.9083969465648854E-3</v>
      </c>
      <c r="K55" s="55">
        <f t="shared" si="11"/>
        <v>-172</v>
      </c>
      <c r="L55" s="18">
        <f t="shared" si="12"/>
        <v>-0.14121510673234811</v>
      </c>
    </row>
    <row r="56" spans="1:12" s="164" customFormat="1" ht="17.100000000000001" customHeight="1">
      <c r="A56" s="420" t="s">
        <v>1561</v>
      </c>
      <c r="B56" s="420"/>
      <c r="C56" s="250">
        <f>SUM(C57:C59)</f>
        <v>5388</v>
      </c>
      <c r="D56" s="250">
        <f t="shared" ref="D56:H56" si="21">SUM(D57:D59)</f>
        <v>4540</v>
      </c>
      <c r="E56" s="250">
        <f t="shared" si="21"/>
        <v>4141</v>
      </c>
      <c r="F56" s="250">
        <f t="shared" si="21"/>
        <v>3496</v>
      </c>
      <c r="G56" s="250">
        <f t="shared" si="21"/>
        <v>3299</v>
      </c>
      <c r="H56" s="250">
        <f t="shared" si="21"/>
        <v>3080</v>
      </c>
      <c r="I56" s="251">
        <f t="shared" si="9"/>
        <v>-219</v>
      </c>
      <c r="J56" s="253">
        <f t="shared" si="10"/>
        <v>-6.6383752652318884E-2</v>
      </c>
      <c r="K56" s="251">
        <f t="shared" si="11"/>
        <v>-416</v>
      </c>
      <c r="L56" s="252">
        <f t="shared" si="12"/>
        <v>-0.11899313501144165</v>
      </c>
    </row>
    <row r="57" spans="1:12" ht="15" customHeight="1">
      <c r="A57" s="11">
        <v>1</v>
      </c>
      <c r="B57" s="11" t="s">
        <v>36</v>
      </c>
      <c r="C57" s="171">
        <v>1520</v>
      </c>
      <c r="D57" s="171">
        <v>1118</v>
      </c>
      <c r="E57" s="171">
        <v>968</v>
      </c>
      <c r="F57" s="171">
        <v>614</v>
      </c>
      <c r="G57" s="171">
        <v>586</v>
      </c>
      <c r="H57" s="171">
        <v>552</v>
      </c>
      <c r="I57" s="55">
        <f t="shared" si="9"/>
        <v>-34</v>
      </c>
      <c r="J57" s="239">
        <f t="shared" si="10"/>
        <v>-5.8020477815699661E-2</v>
      </c>
      <c r="K57" s="55">
        <f t="shared" si="11"/>
        <v>-62</v>
      </c>
      <c r="L57" s="18">
        <f t="shared" si="12"/>
        <v>-0.10097719869706841</v>
      </c>
    </row>
    <row r="58" spans="1:12" ht="15" customHeight="1">
      <c r="A58" s="11">
        <v>2</v>
      </c>
      <c r="B58" s="11" t="s">
        <v>43</v>
      </c>
      <c r="C58" s="171">
        <v>1859</v>
      </c>
      <c r="D58" s="171">
        <v>1601</v>
      </c>
      <c r="E58" s="171">
        <v>1487</v>
      </c>
      <c r="F58" s="171">
        <v>1339</v>
      </c>
      <c r="G58" s="171">
        <v>1250</v>
      </c>
      <c r="H58" s="171">
        <v>1165</v>
      </c>
      <c r="I58" s="55">
        <f t="shared" si="9"/>
        <v>-85</v>
      </c>
      <c r="J58" s="239">
        <f t="shared" si="10"/>
        <v>-6.8000000000000005E-2</v>
      </c>
      <c r="K58" s="55">
        <f t="shared" si="11"/>
        <v>-174</v>
      </c>
      <c r="L58" s="18">
        <f t="shared" si="12"/>
        <v>-0.12994772218073189</v>
      </c>
    </row>
    <row r="59" spans="1:12" ht="15" customHeight="1">
      <c r="A59" s="11">
        <v>3</v>
      </c>
      <c r="B59" s="11" t="s">
        <v>48</v>
      </c>
      <c r="C59" s="171">
        <v>2009</v>
      </c>
      <c r="D59" s="171">
        <v>1821</v>
      </c>
      <c r="E59" s="171">
        <v>1686</v>
      </c>
      <c r="F59" s="171">
        <v>1543</v>
      </c>
      <c r="G59" s="171">
        <v>1463</v>
      </c>
      <c r="H59" s="171">
        <v>1363</v>
      </c>
      <c r="I59" s="55">
        <f t="shared" si="9"/>
        <v>-100</v>
      </c>
      <c r="J59" s="239">
        <f t="shared" si="10"/>
        <v>-6.8352699931647304E-2</v>
      </c>
      <c r="K59" s="55">
        <f t="shared" si="11"/>
        <v>-180</v>
      </c>
      <c r="L59" s="18">
        <f t="shared" si="12"/>
        <v>-0.11665586519766688</v>
      </c>
    </row>
    <row r="60" spans="1:12">
      <c r="C60" s="168"/>
      <c r="D60" s="168"/>
      <c r="E60" s="168"/>
      <c r="F60" s="168"/>
      <c r="G60" s="168"/>
      <c r="H60" s="168"/>
      <c r="I60" s="169"/>
      <c r="J60" s="169"/>
      <c r="K60" s="169"/>
    </row>
    <row r="61" spans="1:12">
      <c r="A61" s="175"/>
      <c r="B61" s="389"/>
      <c r="C61" s="389"/>
      <c r="D61" s="389"/>
    </row>
  </sheetData>
  <mergeCells count="24">
    <mergeCell ref="A1:L1"/>
    <mergeCell ref="A2:L2"/>
    <mergeCell ref="A3:A4"/>
    <mergeCell ref="B3:B4"/>
    <mergeCell ref="I3:L3"/>
    <mergeCell ref="F3:F4"/>
    <mergeCell ref="D3:D4"/>
    <mergeCell ref="C3:C4"/>
    <mergeCell ref="G3:G4"/>
    <mergeCell ref="H3:H4"/>
    <mergeCell ref="E3:E4"/>
    <mergeCell ref="A5:B5"/>
    <mergeCell ref="A56:B56"/>
    <mergeCell ref="A6:B6"/>
    <mergeCell ref="A7:B7"/>
    <mergeCell ref="A28:B28"/>
    <mergeCell ref="A35:B35"/>
    <mergeCell ref="A49:B49"/>
    <mergeCell ref="A8:B8"/>
    <mergeCell ref="A10:B10"/>
    <mergeCell ref="A15:B15"/>
    <mergeCell ref="A21:B21"/>
    <mergeCell ref="A22:B22"/>
    <mergeCell ref="A44:B44"/>
  </mergeCells>
  <phoneticPr fontId="7" type="noConversion"/>
  <printOptions horizontalCentered="1" verticalCentered="1"/>
  <pageMargins left="0.78740157480314965" right="0.39370078740157483" top="0.59055118110236227" bottom="0.59055118110236227" header="0" footer="0"/>
  <pageSetup paperSize="9" scale="73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15</vt:i4>
      </vt:variant>
    </vt:vector>
  </HeadingPairs>
  <TitlesOfParts>
    <vt:vector size="54" baseType="lpstr">
      <vt:lpstr>Z1_podmioty </vt:lpstr>
      <vt:lpstr>Z2_bezrobotni_ogółem</vt:lpstr>
      <vt:lpstr>Z3_stopa_bezrobocia</vt:lpstr>
      <vt:lpstr>Z4_napływ_bezrobotnych</vt:lpstr>
      <vt:lpstr>Z5_odpływ_bezrobotnych</vt:lpstr>
      <vt:lpstr>Z6_pdjęcia_pracy</vt:lpstr>
      <vt:lpstr>Z7_niepotwierdzenie_gotowosci</vt:lpstr>
      <vt:lpstr>Z8_udz_podj_pracy_niepotw_got</vt:lpstr>
      <vt:lpstr>Z9_kobiety</vt:lpstr>
      <vt:lpstr>Z10_udział_kobiet_w_ogółem</vt:lpstr>
      <vt:lpstr>Z11_zamieszkali_na_wsi </vt:lpstr>
      <vt:lpstr>Z12_udział_zamieszkałych_na_wsi</vt:lpstr>
      <vt:lpstr>Z13_wybrane_kategorie_bezrobot</vt:lpstr>
      <vt:lpstr>Z14_bezrobotni_wg_wieku</vt:lpstr>
      <vt:lpstr>Z15_bezrobotni_wg_wykształcenia</vt:lpstr>
      <vt:lpstr>Z16_bezrobotni_wg_stażu_pracy</vt:lpstr>
      <vt:lpstr>Z17_bezrobot_wg_czasu_bez_pracy</vt:lpstr>
      <vt:lpstr>Z18_ranking_wg_zawodów</vt:lpstr>
      <vt:lpstr>Z19_bezrobotni_wg_PKD</vt:lpstr>
      <vt:lpstr>Z20_bezrobotni_pow_12_PKD</vt:lpstr>
      <vt:lpstr>Z21_udzial_powyzej_12_m-cy</vt:lpstr>
      <vt:lpstr>Z22_bezrobot_szczegolna_sytuac</vt:lpstr>
      <vt:lpstr>Z23_naplyw_szczegolna_syt </vt:lpstr>
      <vt:lpstr>Z24_odpływ_bezrob_szczeg_sytuac</vt:lpstr>
      <vt:lpstr>Z25_podjeci_pracy_szczegolna</vt:lpstr>
      <vt:lpstr>Z26_niepełnosprawni_ogółem</vt:lpstr>
      <vt:lpstr>Z27_rodzaj_stopien_niepelnospra</vt:lpstr>
      <vt:lpstr>Z28_napływ_niepełnosprawnych</vt:lpstr>
      <vt:lpstr>Z29_odpływ_niepełnosprawnych</vt:lpstr>
      <vt:lpstr>Z30_niepełnosprawne kobiet</vt:lpstr>
      <vt:lpstr>Z31_niepelnospr_kobiety_wiek</vt:lpstr>
      <vt:lpstr>Z73_bezrobotni_wg_gmin</vt:lpstr>
      <vt:lpstr>Z32_wolne_miejsca_pracy_PKD</vt:lpstr>
      <vt:lpstr>Z33_wolne_m_prac_wg_zawodow</vt:lpstr>
      <vt:lpstr>Z34_relacje_elementarne</vt:lpstr>
      <vt:lpstr>Z35_posrednictwo_pracy</vt:lpstr>
      <vt:lpstr>Z36_Fundusz_Pracy</vt:lpstr>
      <vt:lpstr>Z37_rezerwa_FP</vt:lpstr>
      <vt:lpstr>Arkusz2</vt:lpstr>
      <vt:lpstr>'Z1_podmioty '!Obszar_wydruku</vt:lpstr>
      <vt:lpstr>Z10_udział_kobiet_w_ogółem!Obszar_wydruku</vt:lpstr>
      <vt:lpstr>'Z11_zamieszkali_na_wsi '!Obszar_wydruku</vt:lpstr>
      <vt:lpstr>Z2_bezrobotni_ogółem!Obszar_wydruku</vt:lpstr>
      <vt:lpstr>Z22_bezrobot_szczegolna_sytuac!Obszar_wydruku</vt:lpstr>
      <vt:lpstr>Z3_stopa_bezrobocia!Obszar_wydruku</vt:lpstr>
      <vt:lpstr>Z32_wolne_miejsca_pracy_PKD!Obszar_wydruku</vt:lpstr>
      <vt:lpstr>Z34_relacje_elementarne!Obszar_wydruku</vt:lpstr>
      <vt:lpstr>Z36_Fundusz_Pracy!Obszar_wydruku</vt:lpstr>
      <vt:lpstr>Z37_rezerwa_FP!Obszar_wydruku</vt:lpstr>
      <vt:lpstr>Z9_kobiety!Obszar_wydruku</vt:lpstr>
      <vt:lpstr>Z18_ranking_wg_zawodów!Tytuły_wydruku</vt:lpstr>
      <vt:lpstr>Z33_wolne_m_prac_wg_zawodow!Tytuły_wydruku</vt:lpstr>
      <vt:lpstr>Z34_relacje_elementarne!Tytuły_wydruku</vt:lpstr>
      <vt:lpstr>Z73_bezrobotni_wg_gmin!Tytuły_wydruku</vt:lpstr>
    </vt:vector>
  </TitlesOfParts>
  <Company>TC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Szarpak</dc:creator>
  <cp:lastModifiedBy>HNiewiadomska</cp:lastModifiedBy>
  <cp:lastPrinted>2018-08-07T09:52:01Z</cp:lastPrinted>
  <dcterms:created xsi:type="dcterms:W3CDTF">2001-03-11T18:13:53Z</dcterms:created>
  <dcterms:modified xsi:type="dcterms:W3CDTF">2018-09-12T10:40:33Z</dcterms:modified>
</cp:coreProperties>
</file>